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4650" windowHeight="4200" tabRatio="885" activeTab="0"/>
  </bookViews>
  <sheets>
    <sheet name="10" sheetId="1" r:id="rId1"/>
    <sheet name="11" sheetId="2" r:id="rId2"/>
    <sheet name="12" sheetId="3" r:id="rId3"/>
    <sheet name="13" sheetId="4" r:id="rId4"/>
    <sheet name="15" sheetId="5" r:id="rId5"/>
    <sheet name="Res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4">'15'!$A$1:$I$62</definedName>
    <definedName name="_xlnm.Print_Titles" localSheetId="4">'15'!$1:$22</definedName>
  </definedNames>
  <calcPr fullCalcOnLoad="1"/>
</workbook>
</file>

<file path=xl/sharedStrings.xml><?xml version="1.0" encoding="utf-8"?>
<sst xmlns="http://schemas.openxmlformats.org/spreadsheetml/2006/main" count="204" uniqueCount="113">
  <si>
    <t>Total</t>
  </si>
  <si>
    <t>Mês/Ano</t>
  </si>
  <si>
    <t>Juros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</si>
  <si>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</si>
  <si>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</si>
  <si>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</si>
  <si>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</si>
  <si>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</si>
  <si>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</si>
  <si>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</si>
  <si>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</si>
  <si>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Valor</t>
  </si>
  <si>
    <t>Coeficiente</t>
  </si>
  <si>
    <t>Subtotal</t>
  </si>
  <si>
    <t>(C.2 x C.3)</t>
  </si>
  <si>
    <t>Principal</t>
  </si>
  <si>
    <t>Apurado</t>
  </si>
  <si>
    <t>Acumulado</t>
  </si>
  <si>
    <t>dos</t>
  </si>
  <si>
    <t>Principal,</t>
  </si>
  <si>
    <t>do Débito</t>
  </si>
  <si>
    <t>Corrigido</t>
  </si>
  <si>
    <t xml:space="preserve">12% A.A. </t>
  </si>
  <si>
    <t>Cor. Monet.</t>
  </si>
  <si>
    <t>Trabalhista</t>
  </si>
  <si>
    <t xml:space="preserve">art. 39 - Lei </t>
  </si>
  <si>
    <t>e Juros</t>
  </si>
  <si>
    <t xml:space="preserve"> 8.177/91 de</t>
  </si>
  <si>
    <t>devidos</t>
  </si>
  <si>
    <t>01/03/91 até</t>
  </si>
  <si>
    <t>em R$</t>
  </si>
  <si>
    <t>Folha : 01</t>
  </si>
  <si>
    <t>R$</t>
  </si>
  <si>
    <t>Processo n.º :</t>
  </si>
  <si>
    <t>Reclamante  :</t>
  </si>
  <si>
    <t>Reclamada   :</t>
  </si>
  <si>
    <t>RESUMO FINAL</t>
  </si>
  <si>
    <t>I</t>
  </si>
  <si>
    <t>-</t>
  </si>
  <si>
    <t>Reclamada</t>
  </si>
  <si>
    <r>
      <t>Título:</t>
    </r>
    <r>
      <rPr>
        <b/>
        <sz val="8"/>
        <rFont val="Tahoma"/>
        <family val="2"/>
      </rPr>
      <t xml:space="preserve"> CORREÇÃO MONETÁRIA DOS VALORES APURADOS</t>
    </r>
  </si>
  <si>
    <t>VALORES APURADOS................................................</t>
  </si>
  <si>
    <t>Valores das</t>
  </si>
  <si>
    <t>Valor do</t>
  </si>
  <si>
    <t>(C.4 x C.5)</t>
  </si>
  <si>
    <t>devido à</t>
  </si>
  <si>
    <t>reclamante</t>
  </si>
  <si>
    <t>(C.4 + C.6)</t>
  </si>
  <si>
    <t>13º/95</t>
  </si>
  <si>
    <t>Salário</t>
  </si>
  <si>
    <t>(C.6 anexo 06)</t>
  </si>
  <si>
    <t>(C.2 - C.3)</t>
  </si>
  <si>
    <t>Juros Simples</t>
  </si>
  <si>
    <t>e pro-rata</t>
  </si>
  <si>
    <r>
      <t xml:space="preserve">Recte: </t>
    </r>
    <r>
      <rPr>
        <b/>
        <sz val="8"/>
        <rFont val="Tahoma"/>
        <family val="2"/>
      </rPr>
      <t>DENISE DE OLIVEIRA</t>
    </r>
  </si>
  <si>
    <r>
      <t>Adm. :</t>
    </r>
    <r>
      <rPr>
        <b/>
        <sz val="8"/>
        <rFont val="Tahoma"/>
        <family val="2"/>
      </rPr>
      <t xml:space="preserve"> 28/03/94 </t>
    </r>
    <r>
      <rPr>
        <sz val="8"/>
        <rFont val="Tahoma"/>
        <family val="2"/>
      </rPr>
      <t xml:space="preserve">                 Dem. :</t>
    </r>
    <r>
      <rPr>
        <b/>
        <sz val="8"/>
        <rFont val="Tahoma"/>
        <family val="2"/>
      </rPr>
      <t xml:space="preserve"> 27/01/97</t>
    </r>
  </si>
  <si>
    <t>13º/94</t>
  </si>
  <si>
    <t>13º/96</t>
  </si>
  <si>
    <t>(C.2 : C.3)</t>
  </si>
  <si>
    <t>Tarifa</t>
  </si>
  <si>
    <t>BTN/TR</t>
  </si>
  <si>
    <t>Equivalência</t>
  </si>
  <si>
    <t>Unitária</t>
  </si>
  <si>
    <t>Época</t>
  </si>
  <si>
    <t>da tarifa</t>
  </si>
  <si>
    <t>transporte</t>
  </si>
  <si>
    <t>Própria</t>
  </si>
  <si>
    <t>em BTN/TR</t>
  </si>
  <si>
    <t>Coletivo</t>
  </si>
  <si>
    <t>Dias</t>
  </si>
  <si>
    <t>Qtde de</t>
  </si>
  <si>
    <t>da Tarifa</t>
  </si>
  <si>
    <t>Tarifas</t>
  </si>
  <si>
    <t>Labutados</t>
  </si>
  <si>
    <t>Condução</t>
  </si>
  <si>
    <t>tarifas</t>
  </si>
  <si>
    <t>diárias</t>
  </si>
  <si>
    <t>Mensais</t>
  </si>
  <si>
    <t>utilizadas</t>
  </si>
  <si>
    <t>no mês</t>
  </si>
  <si>
    <t>(C.6 x C.7)</t>
  </si>
  <si>
    <t/>
  </si>
  <si>
    <t>6% valor</t>
  </si>
  <si>
    <t>Demonstrativo</t>
  </si>
  <si>
    <t>Mensal</t>
  </si>
  <si>
    <t>do Vale</t>
  </si>
  <si>
    <t>Transporte</t>
  </si>
  <si>
    <t>(C.2 % C.3)</t>
  </si>
  <si>
    <t>Vale-Transporte</t>
  </si>
  <si>
    <t>devido pela</t>
  </si>
  <si>
    <t>(6%) conforme</t>
  </si>
  <si>
    <t>por mês</t>
  </si>
  <si>
    <t>artigo 4º.</t>
  </si>
  <si>
    <t>Lei 7.418/85</t>
  </si>
  <si>
    <r>
      <t xml:space="preserve">Título: </t>
    </r>
    <r>
      <rPr>
        <b/>
        <sz val="8"/>
        <rFont val="Tahoma"/>
        <family val="2"/>
      </rPr>
      <t>LEVANTAMENTO DA TARIFA DO TRANSPORTE COLETIVO</t>
    </r>
  </si>
  <si>
    <r>
      <t xml:space="preserve">Título: </t>
    </r>
    <r>
      <rPr>
        <b/>
        <sz val="8"/>
        <rFont val="Tahoma"/>
        <family val="2"/>
      </rPr>
      <t>VALOR DO VALE-TRANSPORTE - CONFORME LEI 7.418/85</t>
    </r>
  </si>
  <si>
    <r>
      <t xml:space="preserve">Título: </t>
    </r>
    <r>
      <rPr>
        <b/>
        <sz val="8"/>
        <rFont val="Tahoma"/>
        <family val="2"/>
      </rPr>
      <t>DEMONSTRATIVO DO VALOR DO VALE TRANSPORTE (6%)</t>
    </r>
  </si>
  <si>
    <r>
      <t xml:space="preserve">Título: </t>
    </r>
    <r>
      <rPr>
        <b/>
        <sz val="8"/>
        <rFont val="Tahoma"/>
        <family val="2"/>
      </rPr>
      <t>LEVANTAMENTO DOS VALORES DAS TARIFAS UTILIZADAS MENSALMENTE</t>
    </r>
  </si>
  <si>
    <t>fls.50</t>
  </si>
  <si>
    <t xml:space="preserve">           EM EQUIVALÊNCIA BTN/TR</t>
  </si>
  <si>
    <t>Anexo: 10</t>
  </si>
  <si>
    <t>Anexo: 11</t>
  </si>
  <si>
    <t>Anexo: 12</t>
  </si>
  <si>
    <t>Anexo: 13</t>
  </si>
  <si>
    <t>Anexo: 22</t>
  </si>
  <si>
    <t>Mês</t>
  </si>
  <si>
    <t>Suibse-</t>
  </si>
  <si>
    <t>quente</t>
  </si>
  <si>
    <t xml:space="preserve">Recte: </t>
  </si>
  <si>
    <r>
      <t>Adm. :</t>
    </r>
    <r>
      <rPr>
        <b/>
        <sz val="8"/>
        <rFont val="Tahoma"/>
        <family val="2"/>
      </rPr>
      <t xml:space="preserve">         </t>
    </r>
    <r>
      <rPr>
        <sz val="8"/>
        <rFont val="Tahoma"/>
        <family val="2"/>
      </rPr>
      <t xml:space="preserve">                 Dem. :</t>
    </r>
    <r>
      <rPr>
        <b/>
        <sz val="8"/>
        <rFont val="Tahoma"/>
        <family val="2"/>
      </rPr>
      <t xml:space="preserve"> </t>
    </r>
  </si>
  <si>
    <t>*********</t>
  </si>
  <si>
    <t>************************</t>
  </si>
  <si>
    <t xml:space="preserve">Vigente em </t>
  </si>
</sst>
</file>

<file path=xl/styles.xml><?xml version="1.0" encoding="utf-8"?>
<styleSheet xmlns="http://schemas.openxmlformats.org/spreadsheetml/2006/main">
  <numFmts count="6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mmm\-yy"/>
    <numFmt numFmtId="171" formatCode="#,##0.00000000_);\(#,##0.00000000\)"/>
    <numFmt numFmtId="172" formatCode="0.00000000"/>
    <numFmt numFmtId="173" formatCode="_(* #,##0.00000000_);_(* \(#,##0.00000000\);_(* &quot;-&quot;????????_);_(@_)"/>
    <numFmt numFmtId="174" formatCode="mmmm\-yy"/>
    <numFmt numFmtId="175" formatCode="_(* #,##0.000000_);_(* \(#,##0.000000\);_(* &quot;-&quot;??????_);_(@_)"/>
    <numFmt numFmtId="176" formatCode="0.0000"/>
    <numFmt numFmtId="177" formatCode="0.0000000"/>
    <numFmt numFmtId="178" formatCode="#,##0.000000"/>
    <numFmt numFmtId="179" formatCode="d/m"/>
    <numFmt numFmtId="180" formatCode="0.00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d/m/yy"/>
    <numFmt numFmtId="186" formatCode="_(&quot;$&quot;* #,##0.00_);_(&quot;$&quot;* \(#,##0.00\);_(&quot;$&quot;* &quot;-&quot;??_);_(@_)"/>
    <numFmt numFmtId="187" formatCode="0.0%"/>
    <numFmt numFmtId="188" formatCode="#,##0.00000000"/>
    <numFmt numFmtId="189" formatCode="#,##0.000_);\(#,##0.000\)"/>
    <numFmt numFmtId="190" formatCode="#,##0.0_);\(#,##0.0\)"/>
    <numFmt numFmtId="191" formatCode="#,##0.000"/>
    <numFmt numFmtId="192" formatCode="#,##0.0"/>
    <numFmt numFmtId="193" formatCode="\-"/>
    <numFmt numFmtId="194" formatCode="[$ZRN]\ #,##0"/>
    <numFmt numFmtId="195" formatCode="#,##0.00\ [$лв-402]"/>
    <numFmt numFmtId="196" formatCode="#,##0\ [$лв-402]"/>
    <numFmt numFmtId="197" formatCode="#,##0.0000"/>
    <numFmt numFmtId="198" formatCode="mmmm\-yyyy"/>
    <numFmt numFmtId="199" formatCode="yyyy"/>
    <numFmt numFmtId="200" formatCode="0.00000"/>
    <numFmt numFmtId="201" formatCode="0.000"/>
    <numFmt numFmtId="202" formatCode="#,##0.00;[Red]#,##0.00"/>
    <numFmt numFmtId="203" formatCode="#,##0.000000_);\(#,##0.000000\)"/>
    <numFmt numFmtId="204" formatCode="#,##0.0000000"/>
    <numFmt numFmtId="205" formatCode="#,##0.00000"/>
    <numFmt numFmtId="206" formatCode="_(* #,##0.000000_);_(* \(#,##0.000000\);_(* &quot;-&quot;??_);_(@_)"/>
    <numFmt numFmtId="207" formatCode="d\-mmm"/>
    <numFmt numFmtId="208" formatCode="00000"/>
    <numFmt numFmtId="209" formatCode="_(* #,##0_);_(* \(#,##0\);_(* &quot;-&quot;??_);_(@_)"/>
    <numFmt numFmtId="210" formatCode="dd\-mmm\-yy"/>
    <numFmt numFmtId="211" formatCode="0.000000000"/>
    <numFmt numFmtId="212" formatCode="0.0000000000"/>
    <numFmt numFmtId="213" formatCode="0.00000000000"/>
    <numFmt numFmtId="214" formatCode="0.000000000000"/>
    <numFmt numFmtId="215" formatCode="00"/>
  </numFmts>
  <fonts count="8">
    <font>
      <sz val="8"/>
      <name val="Tahoma"/>
      <family val="2"/>
    </font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6"/>
      <name val="Tahoma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4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4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righ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center"/>
    </xf>
    <xf numFmtId="4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17" fontId="5" fillId="0" borderId="0" xfId="0" applyNumberFormat="1" applyFont="1" applyFill="1" applyAlignment="1" quotePrefix="1">
      <alignment horizontal="left"/>
    </xf>
    <xf numFmtId="0" fontId="2" fillId="0" borderId="0" xfId="0" applyFont="1" applyFill="1" applyAlignment="1" quotePrefix="1">
      <alignment horizontal="left"/>
    </xf>
    <xf numFmtId="17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center"/>
    </xf>
    <xf numFmtId="43" fontId="6" fillId="0" borderId="0" xfId="18" applyFont="1" applyFill="1" applyAlignment="1">
      <alignment/>
    </xf>
    <xf numFmtId="0" fontId="6" fillId="0" borderId="0" xfId="0" applyFont="1" applyFill="1" applyAlignment="1">
      <alignment/>
    </xf>
    <xf numFmtId="49" fontId="6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206" fontId="0" fillId="0" borderId="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06" fontId="0" fillId="0" borderId="0" xfId="0" applyNumberFormat="1" applyFont="1" applyFill="1" applyBorder="1" applyAlignment="1">
      <alignment horizontal="center"/>
    </xf>
    <xf numFmtId="43" fontId="0" fillId="0" borderId="11" xfId="18" applyFont="1" applyFill="1" applyBorder="1" applyAlignment="1">
      <alignment/>
    </xf>
    <xf numFmtId="206" fontId="0" fillId="0" borderId="11" xfId="18" applyNumberFormat="1" applyFont="1" applyFill="1" applyBorder="1" applyAlignment="1">
      <alignment/>
    </xf>
    <xf numFmtId="43" fontId="0" fillId="0" borderId="0" xfId="18" applyFont="1" applyFill="1" applyAlignment="1">
      <alignment/>
    </xf>
    <xf numFmtId="43" fontId="0" fillId="0" borderId="12" xfId="18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" xfId="0" applyFont="1" applyFill="1" applyBorder="1" applyAlignment="1" quotePrefix="1">
      <alignment horizontal="center"/>
    </xf>
    <xf numFmtId="0" fontId="0" fillId="0" borderId="3" xfId="0" applyFont="1" applyFill="1" applyBorder="1" applyAlignment="1" quotePrefix="1">
      <alignment horizontal="center"/>
    </xf>
    <xf numFmtId="14" fontId="0" fillId="0" borderId="3" xfId="0" applyNumberFormat="1" applyFont="1" applyFill="1" applyBorder="1" applyAlignment="1" quotePrefix="1">
      <alignment horizontal="center"/>
    </xf>
    <xf numFmtId="206" fontId="0" fillId="0" borderId="3" xfId="0" applyNumberFormat="1" applyFont="1" applyFill="1" applyBorder="1" applyAlignment="1">
      <alignment horizontal="center"/>
    </xf>
    <xf numFmtId="43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9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14" fontId="6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5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" fontId="0" fillId="0" borderId="11" xfId="0" applyNumberFormat="1" applyFont="1" applyBorder="1" applyAlignment="1">
      <alignment/>
    </xf>
    <xf numFmtId="43" fontId="0" fillId="0" borderId="11" xfId="18" applyFont="1" applyBorder="1" applyAlignment="1">
      <alignment/>
    </xf>
    <xf numFmtId="183" fontId="0" fillId="0" borderId="11" xfId="18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/>
    </xf>
    <xf numFmtId="209" fontId="0" fillId="0" borderId="11" xfId="18" applyNumberFormat="1" applyFont="1" applyBorder="1" applyAlignment="1">
      <alignment/>
    </xf>
    <xf numFmtId="17" fontId="0" fillId="0" borderId="16" xfId="0" applyNumberFormat="1" applyFont="1" applyBorder="1" applyAlignment="1">
      <alignment horizontal="right"/>
    </xf>
    <xf numFmtId="4" fontId="0" fillId="0" borderId="0" xfId="0" applyFill="1" applyAlignment="1">
      <alignment horizontal="right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7" fontId="0" fillId="0" borderId="16" xfId="0" applyNumberFormat="1" applyFont="1" applyFill="1" applyBorder="1" applyAlignment="1">
      <alignment horizontal="right"/>
    </xf>
    <xf numFmtId="17" fontId="0" fillId="0" borderId="19" xfId="0" applyNumberFormat="1" applyFont="1" applyFill="1" applyBorder="1" applyAlignment="1">
      <alignment horizontal="right"/>
    </xf>
    <xf numFmtId="17" fontId="0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14" fontId="0" fillId="0" borderId="0" xfId="0" applyNumberFormat="1" applyFill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blic%20C\MATRI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erto\dcorreia-c\Public%20C\Arquivos%20para%20Internet\Corre&#231;&#245;es%20Monet&#225;rias\D&#233;bito%20Trabalhista\Cm02_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tiana\c\Public%20C\MATRI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ire\d\Public%20C\MATRIZ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%20C\Arquivos%20para%20Internet\Debito%20trabalhista\cmsa0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%20C\Processos%20da%20Pericia\Duplo%20R.%20Confeccao%20de%20Uniformes%20Ltda\Denise%20de%20Olivei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"/>
      <sheetName val="Plan5"/>
      <sheetName val="Plan1"/>
      <sheetName val="Plan3"/>
      <sheetName val="Plan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ros"/>
      <sheetName val="Pro-rata"/>
      <sheetName val="Plan2"/>
      <sheetName val="Correção do mês anterior"/>
      <sheetName val="Plan4"/>
      <sheetName val="Plan5"/>
    </sheetNames>
    <sheetDataSet>
      <sheetData sheetId="0">
        <row r="322">
          <cell r="F322">
            <v>55</v>
          </cell>
        </row>
      </sheetData>
      <sheetData sheetId="1">
        <row r="17">
          <cell r="B17">
            <v>0.46666666666666634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2"/>
      <sheetName val="Plan5"/>
      <sheetName val="Plan1"/>
      <sheetName val="Plan3"/>
      <sheetName val="Plan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2"/>
      <sheetName val="Plan5"/>
      <sheetName val="Plan1"/>
      <sheetName val="Plan3"/>
      <sheetName val="Plan4"/>
    </sheetNames>
    <sheetDataSet>
      <sheetData sheetId="2">
        <row r="193">
          <cell r="I193">
            <v>353.51</v>
          </cell>
        </row>
        <row r="194">
          <cell r="I194">
            <v>501.45</v>
          </cell>
        </row>
        <row r="195">
          <cell r="I195">
            <v>731.97</v>
          </cell>
        </row>
        <row r="196">
          <cell r="I196">
            <v>1071.9</v>
          </cell>
        </row>
        <row r="197">
          <cell r="I197">
            <v>0.57</v>
          </cell>
        </row>
        <row r="198">
          <cell r="I198">
            <v>0.6</v>
          </cell>
        </row>
        <row r="199">
          <cell r="I199">
            <v>0.61</v>
          </cell>
        </row>
        <row r="200">
          <cell r="I200">
            <v>0.63</v>
          </cell>
        </row>
        <row r="201">
          <cell r="I201">
            <v>0.64</v>
          </cell>
        </row>
        <row r="202">
          <cell r="I202">
            <v>0.66</v>
          </cell>
        </row>
        <row r="203">
          <cell r="I203">
            <v>0.66</v>
          </cell>
        </row>
        <row r="204">
          <cell r="I204">
            <v>0.68</v>
          </cell>
        </row>
        <row r="205">
          <cell r="I205">
            <v>0.7</v>
          </cell>
        </row>
        <row r="206">
          <cell r="I206">
            <v>0.71</v>
          </cell>
        </row>
        <row r="207">
          <cell r="I207">
            <v>0.72</v>
          </cell>
        </row>
        <row r="208">
          <cell r="I208">
            <v>0.75</v>
          </cell>
        </row>
        <row r="209">
          <cell r="I209">
            <v>0.77</v>
          </cell>
        </row>
        <row r="210">
          <cell r="I210">
            <v>0.79</v>
          </cell>
        </row>
        <row r="211">
          <cell r="I211">
            <v>0.81</v>
          </cell>
        </row>
        <row r="212">
          <cell r="I212">
            <v>0.82</v>
          </cell>
        </row>
        <row r="213">
          <cell r="I213">
            <v>0.84</v>
          </cell>
        </row>
        <row r="214">
          <cell r="I214">
            <v>0.87</v>
          </cell>
        </row>
        <row r="215">
          <cell r="I215">
            <v>0.89</v>
          </cell>
        </row>
        <row r="216">
          <cell r="I216">
            <v>0.89</v>
          </cell>
        </row>
        <row r="217">
          <cell r="I217">
            <v>0.9</v>
          </cell>
        </row>
        <row r="218">
          <cell r="I218">
            <v>0.91</v>
          </cell>
        </row>
        <row r="219">
          <cell r="I219">
            <v>0.9191</v>
          </cell>
        </row>
        <row r="220">
          <cell r="I220">
            <v>0.9266</v>
          </cell>
        </row>
        <row r="221">
          <cell r="I221">
            <v>0.9327</v>
          </cell>
        </row>
        <row r="222">
          <cell r="I222">
            <v>0.9382</v>
          </cell>
        </row>
        <row r="223">
          <cell r="I223">
            <v>0.9439</v>
          </cell>
        </row>
        <row r="224">
          <cell r="I224">
            <v>0.9495</v>
          </cell>
        </row>
        <row r="225">
          <cell r="I225">
            <v>0.9554</v>
          </cell>
        </row>
        <row r="226">
          <cell r="I226">
            <v>0.9618</v>
          </cell>
        </row>
        <row r="227">
          <cell r="I227">
            <v>0.9689</v>
          </cell>
        </row>
        <row r="228">
          <cell r="I228">
            <v>0.9768</v>
          </cell>
        </row>
        <row r="229">
          <cell r="I229">
            <v>0.9768</v>
          </cell>
        </row>
        <row r="230">
          <cell r="I230">
            <v>0.9926</v>
          </cell>
        </row>
        <row r="296">
          <cell r="I296">
            <v>1.2908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ros"/>
      <sheetName val="Pro-rata"/>
      <sheetName val="Plan2"/>
      <sheetName val="Plan3"/>
      <sheetName val="Plan4"/>
      <sheetName val="Plan5"/>
    </sheetNames>
    <sheetDataSet>
      <sheetData sheetId="5">
        <row r="285">
          <cell r="D285">
            <v>0.0025744741038262694</v>
          </cell>
        </row>
        <row r="286">
          <cell r="D286">
            <v>0.0017630659142066892</v>
          </cell>
        </row>
        <row r="287">
          <cell r="D287">
            <v>0.001204168901676066</v>
          </cell>
        </row>
        <row r="288">
          <cell r="D288">
            <v>0.0008198122080170731</v>
          </cell>
        </row>
        <row r="289">
          <cell r="D289">
            <v>2.14659322596711</v>
          </cell>
        </row>
        <row r="290">
          <cell r="D290">
            <v>2.101799266875862</v>
          </cell>
        </row>
        <row r="291">
          <cell r="D291">
            <v>2.051754555975202</v>
          </cell>
        </row>
        <row r="292">
          <cell r="D292">
            <v>2.000637069214241</v>
          </cell>
        </row>
        <row r="293">
          <cell r="D293">
            <v>1.9438555078533695</v>
          </cell>
        </row>
        <row r="294">
          <cell r="D294">
            <v>1.8895669107430202</v>
          </cell>
        </row>
        <row r="295">
          <cell r="D295">
            <v>1.8506792536895682</v>
          </cell>
        </row>
        <row r="296">
          <cell r="D296">
            <v>1.81700803309644</v>
          </cell>
        </row>
        <row r="297">
          <cell r="D297">
            <v>1.7761596154688166</v>
          </cell>
        </row>
        <row r="298">
          <cell r="D298">
            <v>1.7166486345316396</v>
          </cell>
        </row>
        <row r="299">
          <cell r="D299">
            <v>1.6626608813913588</v>
          </cell>
        </row>
        <row r="300">
          <cell r="D300">
            <v>1.6160171945383155</v>
          </cell>
        </row>
        <row r="301">
          <cell r="D301">
            <v>1.5690943809648874</v>
          </cell>
        </row>
        <row r="302">
          <cell r="D302">
            <v>1.5292641017742927</v>
          </cell>
        </row>
        <row r="303">
          <cell r="D303">
            <v>1.5001705018000944</v>
          </cell>
        </row>
        <row r="304">
          <cell r="D304">
            <v>1.4757621994217243</v>
          </cell>
        </row>
        <row r="305">
          <cell r="D305">
            <v>1.4548314409874605</v>
          </cell>
        </row>
        <row r="306">
          <cell r="D306">
            <v>1.435594475022162</v>
          </cell>
        </row>
        <row r="307">
          <cell r="D307">
            <v>1.4178346778474455</v>
          </cell>
        </row>
        <row r="308">
          <cell r="D308">
            <v>1.4043181159811273</v>
          </cell>
        </row>
        <row r="309">
          <cell r="D309">
            <v>1.3929806464992684</v>
          </cell>
        </row>
        <row r="310">
          <cell r="D310">
            <v>1.383851378952322</v>
          </cell>
        </row>
        <row r="311">
          <cell r="D311">
            <v>1.3757509573156472</v>
          </cell>
        </row>
        <row r="312">
          <cell r="D312">
            <v>1.3674111169135914</v>
          </cell>
        </row>
        <row r="313">
          <cell r="D313">
            <v>1.3594569343904728</v>
          </cell>
        </row>
        <row r="314">
          <cell r="D314">
            <v>1.350979537790835</v>
          </cell>
        </row>
        <row r="315">
          <cell r="D315">
            <v>1.342094869753069</v>
          </cell>
        </row>
        <row r="316">
          <cell r="D316">
            <v>1.3322111948981208</v>
          </cell>
        </row>
        <row r="317">
          <cell r="D317">
            <v>1.3214466901600757</v>
          </cell>
        </row>
        <row r="318">
          <cell r="D318">
            <v>1.3100271832040862</v>
          </cell>
        </row>
        <row r="319">
          <cell r="D319">
            <v>1.3003525601565218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custos"/>
      <sheetName val="Res. Geral"/>
      <sheetName val="Indice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Rascunho"/>
      <sheetName val="21"/>
      <sheetName val="Res"/>
      <sheetName val="Deb"/>
      <sheetName val="C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15.16015625" style="54" customWidth="1"/>
    <col min="2" max="3" width="20.83203125" style="54" customWidth="1"/>
    <col min="4" max="4" width="22.83203125" style="54" customWidth="1"/>
    <col min="5" max="16384" width="9.33203125" style="54" customWidth="1"/>
  </cols>
  <sheetData>
    <row r="1" spans="4:13" s="48" customFormat="1" ht="10.5">
      <c r="D1" s="15" t="s">
        <v>100</v>
      </c>
      <c r="M1" s="53"/>
    </row>
    <row r="2" spans="4:13" s="48" customFormat="1" ht="10.5">
      <c r="D2" s="15" t="s">
        <v>31</v>
      </c>
      <c r="M2" s="53"/>
    </row>
    <row r="3" s="48" customFormat="1" ht="10.5"/>
    <row r="4" s="48" customFormat="1" ht="10.5"/>
    <row r="5" s="48" customFormat="1" ht="10.5"/>
    <row r="6" s="48" customFormat="1" ht="10.5">
      <c r="A6" s="48" t="s">
        <v>94</v>
      </c>
    </row>
    <row r="7" ht="10.5">
      <c r="A7" s="49" t="s">
        <v>99</v>
      </c>
    </row>
    <row r="8" ht="10.5">
      <c r="A8" s="49"/>
    </row>
    <row r="10" ht="10.5">
      <c r="A10" s="7" t="s">
        <v>108</v>
      </c>
    </row>
    <row r="11" ht="10.5">
      <c r="A11" s="8" t="s">
        <v>109</v>
      </c>
    </row>
    <row r="12" ht="11.25" thickBot="1"/>
    <row r="13" spans="1:4" ht="12" thickBot="1" thickTop="1">
      <c r="A13" s="55" t="s">
        <v>3</v>
      </c>
      <c r="B13" s="55" t="s">
        <v>4</v>
      </c>
      <c r="C13" s="55" t="s">
        <v>5</v>
      </c>
      <c r="D13" s="55" t="s">
        <v>6</v>
      </c>
    </row>
    <row r="14" ht="12" thickBot="1" thickTop="1"/>
    <row r="15" spans="1:4" ht="11.25" thickTop="1">
      <c r="A15" s="56" t="s">
        <v>1</v>
      </c>
      <c r="B15" s="57" t="s">
        <v>59</v>
      </c>
      <c r="C15" s="57" t="s">
        <v>60</v>
      </c>
      <c r="D15" s="58" t="s">
        <v>61</v>
      </c>
    </row>
    <row r="16" spans="1:4" ht="10.5">
      <c r="A16" s="59"/>
      <c r="B16" s="60" t="s">
        <v>62</v>
      </c>
      <c r="C16" s="60" t="s">
        <v>63</v>
      </c>
      <c r="D16" s="61" t="s">
        <v>64</v>
      </c>
    </row>
    <row r="17" spans="1:4" ht="10.5">
      <c r="A17" s="59"/>
      <c r="B17" s="60" t="s">
        <v>65</v>
      </c>
      <c r="C17" s="60" t="s">
        <v>66</v>
      </c>
      <c r="D17" s="61" t="s">
        <v>67</v>
      </c>
    </row>
    <row r="18" spans="1:4" ht="10.5">
      <c r="A18" s="59"/>
      <c r="B18" s="60" t="s">
        <v>68</v>
      </c>
      <c r="C18" s="60"/>
      <c r="D18" s="61"/>
    </row>
    <row r="19" spans="1:4" ht="11.25" thickBot="1">
      <c r="A19" s="62"/>
      <c r="B19" s="63"/>
      <c r="C19" s="63"/>
      <c r="D19" s="64" t="s">
        <v>58</v>
      </c>
    </row>
    <row r="20" ht="11.25" thickTop="1"/>
    <row r="21" spans="1:4" ht="10.5">
      <c r="A21" s="65">
        <v>37288</v>
      </c>
      <c r="B21" s="66">
        <v>1.4</v>
      </c>
      <c r="C21" s="67">
        <f>'[4]Plan1'!$I$296</f>
        <v>1.2908</v>
      </c>
      <c r="D21" s="67">
        <f>B21/C21</f>
        <v>1.0845986984815619</v>
      </c>
    </row>
  </sheetData>
  <printOptions/>
  <pageMargins left="1.5" right="0.75" top="1" bottom="1" header="0.492125985" footer="0.492125985"/>
  <pageSetup horizontalDpi="204" verticalDpi="20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GridLines="0" workbookViewId="0" topLeftCell="A1">
      <selection activeCell="A1" sqref="A1"/>
    </sheetView>
  </sheetViews>
  <sheetFormatPr defaultColWidth="9.33203125" defaultRowHeight="10.5"/>
  <cols>
    <col min="1" max="1" width="9.33203125" style="54" customWidth="1"/>
    <col min="2" max="2" width="13.16015625" style="54" customWidth="1"/>
    <col min="3" max="3" width="12" style="54" customWidth="1"/>
    <col min="4" max="4" width="13.83203125" style="54" customWidth="1"/>
    <col min="5" max="5" width="10.83203125" style="54" customWidth="1"/>
    <col min="6" max="6" width="13" style="54" customWidth="1"/>
    <col min="7" max="7" width="13.33203125" style="54" customWidth="1"/>
    <col min="8" max="8" width="13.5" style="54" customWidth="1"/>
    <col min="9" max="16384" width="9.33203125" style="54" customWidth="1"/>
  </cols>
  <sheetData>
    <row r="1" spans="8:13" ht="10.5">
      <c r="H1" s="15" t="s">
        <v>101</v>
      </c>
      <c r="M1" s="68"/>
    </row>
    <row r="2" spans="8:13" ht="10.5">
      <c r="H2" s="15" t="s">
        <v>31</v>
      </c>
      <c r="M2" s="68"/>
    </row>
    <row r="3" ht="10.5">
      <c r="M3" s="68"/>
    </row>
    <row r="6" ht="10.5">
      <c r="A6" s="54" t="s">
        <v>97</v>
      </c>
    </row>
    <row r="8" ht="10.5">
      <c r="A8" s="49"/>
    </row>
    <row r="10" ht="10.5">
      <c r="A10" s="7" t="s">
        <v>108</v>
      </c>
    </row>
    <row r="11" ht="10.5">
      <c r="A11" s="8" t="s">
        <v>109</v>
      </c>
    </row>
    <row r="12" ht="11.25" thickBot="1"/>
    <row r="13" spans="1:8" ht="12" thickBot="1" thickTop="1">
      <c r="A13" s="55" t="s">
        <v>3</v>
      </c>
      <c r="B13" s="55" t="s">
        <v>4</v>
      </c>
      <c r="C13" s="55" t="s">
        <v>5</v>
      </c>
      <c r="D13" s="55" t="s">
        <v>6</v>
      </c>
      <c r="E13" s="55" t="s">
        <v>7</v>
      </c>
      <c r="F13" s="55" t="s">
        <v>8</v>
      </c>
      <c r="G13" s="55" t="s">
        <v>9</v>
      </c>
      <c r="H13" s="55" t="s">
        <v>10</v>
      </c>
    </row>
    <row r="14" ht="12" thickBot="1" thickTop="1"/>
    <row r="15" spans="1:8" ht="11.25" thickTop="1">
      <c r="A15" s="56" t="s">
        <v>1</v>
      </c>
      <c r="B15" s="57" t="s">
        <v>61</v>
      </c>
      <c r="C15" s="57" t="s">
        <v>60</v>
      </c>
      <c r="D15" s="57" t="s">
        <v>42</v>
      </c>
      <c r="E15" s="57" t="s">
        <v>69</v>
      </c>
      <c r="F15" s="57" t="s">
        <v>42</v>
      </c>
      <c r="G15" s="57" t="s">
        <v>70</v>
      </c>
      <c r="H15" s="58" t="s">
        <v>42</v>
      </c>
    </row>
    <row r="16" spans="1:8" ht="10.5">
      <c r="A16" s="59"/>
      <c r="B16" s="60" t="s">
        <v>71</v>
      </c>
      <c r="C16" s="60" t="s">
        <v>63</v>
      </c>
      <c r="D16" s="60" t="s">
        <v>72</v>
      </c>
      <c r="E16" s="60" t="s">
        <v>73</v>
      </c>
      <c r="F16" s="60" t="s">
        <v>72</v>
      </c>
      <c r="G16" s="60" t="s">
        <v>74</v>
      </c>
      <c r="H16" s="61" t="s">
        <v>75</v>
      </c>
    </row>
    <row r="17" spans="1:8" ht="10.5">
      <c r="A17" s="59"/>
      <c r="B17" s="60" t="s">
        <v>67</v>
      </c>
      <c r="C17" s="60" t="s">
        <v>66</v>
      </c>
      <c r="D17" s="60" t="s">
        <v>76</v>
      </c>
      <c r="E17" s="60"/>
      <c r="F17" s="60" t="s">
        <v>77</v>
      </c>
      <c r="G17" s="60" t="s">
        <v>98</v>
      </c>
      <c r="H17" s="61" t="s">
        <v>78</v>
      </c>
    </row>
    <row r="18" spans="1:8" ht="10.5">
      <c r="A18" s="59"/>
      <c r="B18" s="60"/>
      <c r="C18" s="60"/>
      <c r="D18" s="60"/>
      <c r="E18" s="60"/>
      <c r="F18" s="60"/>
      <c r="G18" s="60"/>
      <c r="H18" s="61" t="s">
        <v>79</v>
      </c>
    </row>
    <row r="19" spans="1:8" ht="10.5">
      <c r="A19" s="59"/>
      <c r="B19" s="60"/>
      <c r="C19" s="60"/>
      <c r="D19" s="60"/>
      <c r="E19" s="60"/>
      <c r="F19" s="60"/>
      <c r="G19" s="60"/>
      <c r="H19" s="61"/>
    </row>
    <row r="20" spans="1:8" ht="11.25" thickBot="1">
      <c r="A20" s="62"/>
      <c r="B20" s="63"/>
      <c r="C20" s="63"/>
      <c r="D20" s="63" t="s">
        <v>14</v>
      </c>
      <c r="E20" s="63"/>
      <c r="F20" s="63" t="s">
        <v>44</v>
      </c>
      <c r="G20" s="63"/>
      <c r="H20" s="64" t="s">
        <v>80</v>
      </c>
    </row>
    <row r="21" ht="11.25" thickTop="1"/>
    <row r="22" spans="1:8" ht="10.5">
      <c r="A22" s="71">
        <f>'12'!A20</f>
        <v>34394</v>
      </c>
      <c r="B22" s="67">
        <f>'10'!D21</f>
        <v>1.0845986984815619</v>
      </c>
      <c r="C22" s="67">
        <f>'[4]Plan1'!I193</f>
        <v>353.51</v>
      </c>
      <c r="D22" s="66">
        <f>B22*C22</f>
        <v>383.4164859002169</v>
      </c>
      <c r="E22" s="70">
        <v>4</v>
      </c>
      <c r="F22" s="66">
        <f>D22*E22</f>
        <v>1533.6659436008676</v>
      </c>
      <c r="G22" s="66">
        <v>2</v>
      </c>
      <c r="H22" s="66">
        <f>F22*G22</f>
        <v>3067.3318872017353</v>
      </c>
    </row>
    <row r="23" spans="1:8" ht="10.5">
      <c r="A23" s="71">
        <f>'12'!A21</f>
        <v>34425</v>
      </c>
      <c r="B23" s="67">
        <f aca="true" t="shared" si="0" ref="B23:B28">B22</f>
        <v>1.0845986984815619</v>
      </c>
      <c r="C23" s="67">
        <f>'[4]Plan1'!I194</f>
        <v>501.45</v>
      </c>
      <c r="D23" s="66">
        <f aca="true" t="shared" si="1" ref="D23:D28">B23*C23</f>
        <v>543.8720173535792</v>
      </c>
      <c r="E23" s="70">
        <v>19</v>
      </c>
      <c r="F23" s="66">
        <f aca="true" t="shared" si="2" ref="F23:F28">D23*E23</f>
        <v>10333.568329718004</v>
      </c>
      <c r="G23" s="66">
        <f aca="true" t="shared" si="3" ref="G23:G28">G22</f>
        <v>2</v>
      </c>
      <c r="H23" s="66">
        <f aca="true" t="shared" si="4" ref="H23:H28">F23*G23</f>
        <v>20667.136659436008</v>
      </c>
    </row>
    <row r="24" spans="1:8" ht="10.5">
      <c r="A24" s="71">
        <f>'12'!A22</f>
        <v>34455</v>
      </c>
      <c r="B24" s="67">
        <f t="shared" si="0"/>
        <v>1.0845986984815619</v>
      </c>
      <c r="C24" s="67">
        <f>'[4]Plan1'!I195</f>
        <v>731.97</v>
      </c>
      <c r="D24" s="66">
        <f t="shared" si="1"/>
        <v>793.8937093275489</v>
      </c>
      <c r="E24" s="70">
        <v>22</v>
      </c>
      <c r="F24" s="66">
        <f t="shared" si="2"/>
        <v>17465.661605206074</v>
      </c>
      <c r="G24" s="66">
        <f t="shared" si="3"/>
        <v>2</v>
      </c>
      <c r="H24" s="66">
        <f t="shared" si="4"/>
        <v>34931.32321041215</v>
      </c>
    </row>
    <row r="25" spans="1:8" ht="10.5">
      <c r="A25" s="71">
        <f>'12'!A23</f>
        <v>34486</v>
      </c>
      <c r="B25" s="67">
        <f t="shared" si="0"/>
        <v>1.0845986984815619</v>
      </c>
      <c r="C25" s="67">
        <f>'[4]Plan1'!I196</f>
        <v>1071.9</v>
      </c>
      <c r="D25" s="66">
        <f t="shared" si="1"/>
        <v>1162.5813449023863</v>
      </c>
      <c r="E25" s="70">
        <v>21</v>
      </c>
      <c r="F25" s="66">
        <f t="shared" si="2"/>
        <v>24414.20824295011</v>
      </c>
      <c r="G25" s="66">
        <f t="shared" si="3"/>
        <v>2</v>
      </c>
      <c r="H25" s="66">
        <f t="shared" si="4"/>
        <v>48828.41648590022</v>
      </c>
    </row>
    <row r="26" spans="1:8" ht="10.5">
      <c r="A26" s="71">
        <f>'12'!A24</f>
        <v>34516</v>
      </c>
      <c r="B26" s="67">
        <f t="shared" si="0"/>
        <v>1.0845986984815619</v>
      </c>
      <c r="C26" s="67">
        <f>'[4]Plan1'!I197</f>
        <v>0.57</v>
      </c>
      <c r="D26" s="66">
        <f t="shared" si="1"/>
        <v>0.6182212581344902</v>
      </c>
      <c r="E26" s="70">
        <v>21</v>
      </c>
      <c r="F26" s="66">
        <f t="shared" si="2"/>
        <v>12.982646420824295</v>
      </c>
      <c r="G26" s="66">
        <f t="shared" si="3"/>
        <v>2</v>
      </c>
      <c r="H26" s="66">
        <f t="shared" si="4"/>
        <v>25.96529284164859</v>
      </c>
    </row>
    <row r="27" spans="1:8" ht="10.5">
      <c r="A27" s="71">
        <f>'12'!A25</f>
        <v>34547</v>
      </c>
      <c r="B27" s="67">
        <f t="shared" si="0"/>
        <v>1.0845986984815619</v>
      </c>
      <c r="C27" s="67">
        <f>'[4]Plan1'!I198</f>
        <v>0.6</v>
      </c>
      <c r="D27" s="66">
        <f t="shared" si="1"/>
        <v>0.6507592190889371</v>
      </c>
      <c r="E27" s="70">
        <v>23</v>
      </c>
      <c r="F27" s="66">
        <f t="shared" si="2"/>
        <v>14.967462039045554</v>
      </c>
      <c r="G27" s="66">
        <f t="shared" si="3"/>
        <v>2</v>
      </c>
      <c r="H27" s="66">
        <f t="shared" si="4"/>
        <v>29.934924078091107</v>
      </c>
    </row>
    <row r="28" spans="1:8" ht="10.5">
      <c r="A28" s="71">
        <f>'12'!A26</f>
        <v>34578</v>
      </c>
      <c r="B28" s="67">
        <f t="shared" si="0"/>
        <v>1.0845986984815619</v>
      </c>
      <c r="C28" s="67">
        <f>'[4]Plan1'!I199</f>
        <v>0.61</v>
      </c>
      <c r="D28" s="66">
        <f t="shared" si="1"/>
        <v>0.6616052060737527</v>
      </c>
      <c r="E28" s="70">
        <v>21</v>
      </c>
      <c r="F28" s="66">
        <f t="shared" si="2"/>
        <v>13.893709327548807</v>
      </c>
      <c r="G28" s="66">
        <f t="shared" si="3"/>
        <v>2</v>
      </c>
      <c r="H28" s="66">
        <f t="shared" si="4"/>
        <v>27.787418655097614</v>
      </c>
    </row>
    <row r="29" spans="1:8" ht="10.5">
      <c r="A29" s="71">
        <f>'12'!A27</f>
        <v>34608</v>
      </c>
      <c r="B29" s="67">
        <f aca="true" t="shared" si="5" ref="B29:B59">B28</f>
        <v>1.0845986984815619</v>
      </c>
      <c r="C29" s="67">
        <f>'[4]Plan1'!I200</f>
        <v>0.63</v>
      </c>
      <c r="D29" s="66">
        <f aca="true" t="shared" si="6" ref="D29:D59">B29*C29</f>
        <v>0.683297180043384</v>
      </c>
      <c r="E29" s="70">
        <v>20</v>
      </c>
      <c r="F29" s="66">
        <f aca="true" t="shared" si="7" ref="F29:F59">D29*E29</f>
        <v>13.665943600867681</v>
      </c>
      <c r="G29" s="66">
        <f aca="true" t="shared" si="8" ref="G29:G59">G28</f>
        <v>2</v>
      </c>
      <c r="H29" s="66">
        <f aca="true" t="shared" si="9" ref="H29:H59">F29*G29</f>
        <v>27.331887201735363</v>
      </c>
    </row>
    <row r="30" spans="1:8" ht="10.5">
      <c r="A30" s="71">
        <f>'12'!A28</f>
        <v>34639</v>
      </c>
      <c r="B30" s="67">
        <f t="shared" si="5"/>
        <v>1.0845986984815619</v>
      </c>
      <c r="C30" s="67">
        <f>'[4]Plan1'!I201</f>
        <v>0.64</v>
      </c>
      <c r="D30" s="66">
        <f t="shared" si="6"/>
        <v>0.6941431670281996</v>
      </c>
      <c r="E30" s="70">
        <v>20</v>
      </c>
      <c r="F30" s="66">
        <f t="shared" si="7"/>
        <v>13.882863340563992</v>
      </c>
      <c r="G30" s="66">
        <f t="shared" si="8"/>
        <v>2</v>
      </c>
      <c r="H30" s="66">
        <f t="shared" si="9"/>
        <v>27.765726681127983</v>
      </c>
    </row>
    <row r="31" spans="1:8" ht="10.5">
      <c r="A31" s="71">
        <f>'12'!A29</f>
        <v>34669</v>
      </c>
      <c r="B31" s="67">
        <f t="shared" si="5"/>
        <v>1.0845986984815619</v>
      </c>
      <c r="C31" s="67">
        <f>'[4]Plan1'!I202</f>
        <v>0.66</v>
      </c>
      <c r="D31" s="66">
        <f t="shared" si="6"/>
        <v>0.7158351409978309</v>
      </c>
      <c r="E31" s="70">
        <v>22</v>
      </c>
      <c r="F31" s="66">
        <f t="shared" si="7"/>
        <v>15.748373101952279</v>
      </c>
      <c r="G31" s="66">
        <f t="shared" si="8"/>
        <v>2</v>
      </c>
      <c r="H31" s="66">
        <f t="shared" si="9"/>
        <v>31.496746203904557</v>
      </c>
    </row>
    <row r="32" spans="1:8" ht="10.5">
      <c r="A32" s="71" t="str">
        <f>'12'!A30</f>
        <v>13º/94</v>
      </c>
      <c r="B32" s="67">
        <f t="shared" si="5"/>
        <v>1.0845986984815619</v>
      </c>
      <c r="C32" s="67">
        <f>'[4]Plan1'!I203</f>
        <v>0.66</v>
      </c>
      <c r="D32" s="66">
        <f t="shared" si="6"/>
        <v>0.7158351409978309</v>
      </c>
      <c r="E32" s="70">
        <v>0</v>
      </c>
      <c r="F32" s="66">
        <f t="shared" si="7"/>
        <v>0</v>
      </c>
      <c r="G32" s="66">
        <f t="shared" si="8"/>
        <v>2</v>
      </c>
      <c r="H32" s="66">
        <f t="shared" si="9"/>
        <v>0</v>
      </c>
    </row>
    <row r="33" spans="1:8" ht="10.5">
      <c r="A33" s="71">
        <f>'12'!A31</f>
        <v>34700</v>
      </c>
      <c r="B33" s="67">
        <f t="shared" si="5"/>
        <v>1.0845986984815619</v>
      </c>
      <c r="C33" s="67">
        <f>'[4]Plan1'!I204</f>
        <v>0.68</v>
      </c>
      <c r="D33" s="66">
        <f t="shared" si="6"/>
        <v>0.7375271149674621</v>
      </c>
      <c r="E33" s="70">
        <v>22</v>
      </c>
      <c r="F33" s="66">
        <f t="shared" si="7"/>
        <v>16.225596529284168</v>
      </c>
      <c r="G33" s="66">
        <f t="shared" si="8"/>
        <v>2</v>
      </c>
      <c r="H33" s="66">
        <f t="shared" si="9"/>
        <v>32.451193058568336</v>
      </c>
    </row>
    <row r="34" spans="1:8" ht="10.5">
      <c r="A34" s="71">
        <f>'12'!A32</f>
        <v>34731</v>
      </c>
      <c r="B34" s="67">
        <f t="shared" si="5"/>
        <v>1.0845986984815619</v>
      </c>
      <c r="C34" s="67">
        <f>'[4]Plan1'!I205</f>
        <v>0.7</v>
      </c>
      <c r="D34" s="66">
        <f t="shared" si="6"/>
        <v>0.7592190889370932</v>
      </c>
      <c r="E34" s="70">
        <v>20</v>
      </c>
      <c r="F34" s="66">
        <f t="shared" si="7"/>
        <v>15.184381778741864</v>
      </c>
      <c r="G34" s="66">
        <f t="shared" si="8"/>
        <v>2</v>
      </c>
      <c r="H34" s="66">
        <f t="shared" si="9"/>
        <v>30.368763557483728</v>
      </c>
    </row>
    <row r="35" spans="1:8" ht="10.5">
      <c r="A35" s="71">
        <f>'12'!A33</f>
        <v>34759</v>
      </c>
      <c r="B35" s="67">
        <f t="shared" si="5"/>
        <v>1.0845986984815619</v>
      </c>
      <c r="C35" s="67">
        <f>'[4]Plan1'!I206</f>
        <v>0.71</v>
      </c>
      <c r="D35" s="66">
        <f t="shared" si="6"/>
        <v>0.7700650759219089</v>
      </c>
      <c r="E35" s="70">
        <v>23</v>
      </c>
      <c r="F35" s="66">
        <f t="shared" si="7"/>
        <v>17.711496746203903</v>
      </c>
      <c r="G35" s="66">
        <f t="shared" si="8"/>
        <v>2</v>
      </c>
      <c r="H35" s="66">
        <f t="shared" si="9"/>
        <v>35.422993492407805</v>
      </c>
    </row>
    <row r="36" spans="1:8" ht="10.5">
      <c r="A36" s="71">
        <f>'12'!A34</f>
        <v>34790</v>
      </c>
      <c r="B36" s="67">
        <f t="shared" si="5"/>
        <v>1.0845986984815619</v>
      </c>
      <c r="C36" s="67">
        <f>'[4]Plan1'!I207</f>
        <v>0.72</v>
      </c>
      <c r="D36" s="66">
        <f t="shared" si="6"/>
        <v>0.7809110629067245</v>
      </c>
      <c r="E36" s="70">
        <v>18</v>
      </c>
      <c r="F36" s="66">
        <f t="shared" si="7"/>
        <v>14.056399132321042</v>
      </c>
      <c r="G36" s="66">
        <f t="shared" si="8"/>
        <v>2</v>
      </c>
      <c r="H36" s="66">
        <f t="shared" si="9"/>
        <v>28.112798264642084</v>
      </c>
    </row>
    <row r="37" spans="1:8" ht="10.5">
      <c r="A37" s="71">
        <f>'12'!A35</f>
        <v>34820</v>
      </c>
      <c r="B37" s="67">
        <f t="shared" si="5"/>
        <v>1.0845986984815619</v>
      </c>
      <c r="C37" s="67">
        <f>'[4]Plan1'!I208</f>
        <v>0.75</v>
      </c>
      <c r="D37" s="66">
        <f t="shared" si="6"/>
        <v>0.8134490238611713</v>
      </c>
      <c r="E37" s="70">
        <v>22</v>
      </c>
      <c r="F37" s="66">
        <f t="shared" si="7"/>
        <v>17.89587852494577</v>
      </c>
      <c r="G37" s="66">
        <f t="shared" si="8"/>
        <v>2</v>
      </c>
      <c r="H37" s="66">
        <f t="shared" si="9"/>
        <v>35.79175704989154</v>
      </c>
    </row>
    <row r="38" spans="1:8" ht="10.5">
      <c r="A38" s="71">
        <f>'12'!A36</f>
        <v>34851</v>
      </c>
      <c r="B38" s="67">
        <f t="shared" si="5"/>
        <v>1.0845986984815619</v>
      </c>
      <c r="C38" s="67">
        <f>'[4]Plan1'!I209</f>
        <v>0.77</v>
      </c>
      <c r="D38" s="66">
        <f t="shared" si="6"/>
        <v>0.8351409978308026</v>
      </c>
      <c r="E38" s="70">
        <v>21</v>
      </c>
      <c r="F38" s="66">
        <f t="shared" si="7"/>
        <v>17.537960954446856</v>
      </c>
      <c r="G38" s="66">
        <f t="shared" si="8"/>
        <v>2</v>
      </c>
      <c r="H38" s="66">
        <f t="shared" si="9"/>
        <v>35.07592190889371</v>
      </c>
    </row>
    <row r="39" spans="1:8" ht="10.5">
      <c r="A39" s="71">
        <f>'12'!A37</f>
        <v>34881</v>
      </c>
      <c r="B39" s="67">
        <f t="shared" si="5"/>
        <v>1.0845986984815619</v>
      </c>
      <c r="C39" s="67">
        <f>'[4]Plan1'!I210</f>
        <v>0.79</v>
      </c>
      <c r="D39" s="66">
        <f t="shared" si="6"/>
        <v>0.8568329718004339</v>
      </c>
      <c r="E39" s="70">
        <v>21</v>
      </c>
      <c r="F39" s="66">
        <f t="shared" si="7"/>
        <v>17.993492407809114</v>
      </c>
      <c r="G39" s="66">
        <f t="shared" si="8"/>
        <v>2</v>
      </c>
      <c r="H39" s="66">
        <f t="shared" si="9"/>
        <v>35.98698481561823</v>
      </c>
    </row>
    <row r="40" spans="1:8" ht="10.5">
      <c r="A40" s="71">
        <f>'12'!A38</f>
        <v>34912</v>
      </c>
      <c r="B40" s="67">
        <f t="shared" si="5"/>
        <v>1.0845986984815619</v>
      </c>
      <c r="C40" s="67">
        <f>'[4]Plan1'!I211</f>
        <v>0.81</v>
      </c>
      <c r="D40" s="66">
        <f t="shared" si="6"/>
        <v>0.8785249457700651</v>
      </c>
      <c r="E40" s="70">
        <v>23</v>
      </c>
      <c r="F40" s="66">
        <f t="shared" si="7"/>
        <v>20.206073752711497</v>
      </c>
      <c r="G40" s="66">
        <f t="shared" si="8"/>
        <v>2</v>
      </c>
      <c r="H40" s="66">
        <f t="shared" si="9"/>
        <v>40.41214750542299</v>
      </c>
    </row>
    <row r="41" spans="1:8" ht="10.5">
      <c r="A41" s="71">
        <f>'12'!A39</f>
        <v>34943</v>
      </c>
      <c r="B41" s="67">
        <f t="shared" si="5"/>
        <v>1.0845986984815619</v>
      </c>
      <c r="C41" s="67">
        <f>'[4]Plan1'!I212</f>
        <v>0.82</v>
      </c>
      <c r="D41" s="66">
        <f t="shared" si="6"/>
        <v>0.8893709327548807</v>
      </c>
      <c r="E41" s="70">
        <v>20</v>
      </c>
      <c r="F41" s="66">
        <f t="shared" si="7"/>
        <v>17.787418655097614</v>
      </c>
      <c r="G41" s="66">
        <f t="shared" si="8"/>
        <v>2</v>
      </c>
      <c r="H41" s="66">
        <f t="shared" si="9"/>
        <v>35.57483731019523</v>
      </c>
    </row>
    <row r="42" spans="1:8" ht="10.5">
      <c r="A42" s="71">
        <f>'12'!A40</f>
        <v>34973</v>
      </c>
      <c r="B42" s="67">
        <f t="shared" si="5"/>
        <v>1.0845986984815619</v>
      </c>
      <c r="C42" s="67">
        <f>'[4]Plan1'!I213</f>
        <v>0.84</v>
      </c>
      <c r="D42" s="66">
        <f t="shared" si="6"/>
        <v>0.911062906724512</v>
      </c>
      <c r="E42" s="70">
        <v>21</v>
      </c>
      <c r="F42" s="66">
        <f t="shared" si="7"/>
        <v>19.13232104121475</v>
      </c>
      <c r="G42" s="66">
        <f t="shared" si="8"/>
        <v>2</v>
      </c>
      <c r="H42" s="66">
        <f t="shared" si="9"/>
        <v>38.2646420824295</v>
      </c>
    </row>
    <row r="43" spans="1:8" ht="10.5">
      <c r="A43" s="71">
        <f>'12'!A41</f>
        <v>35004</v>
      </c>
      <c r="B43" s="67">
        <f t="shared" si="5"/>
        <v>1.0845986984815619</v>
      </c>
      <c r="C43" s="67">
        <f>'[4]Plan1'!I214</f>
        <v>0.87</v>
      </c>
      <c r="D43" s="66">
        <f t="shared" si="6"/>
        <v>0.9436008676789588</v>
      </c>
      <c r="E43" s="70">
        <v>20</v>
      </c>
      <c r="F43" s="66">
        <f t="shared" si="7"/>
        <v>18.872017353579174</v>
      </c>
      <c r="G43" s="66">
        <f t="shared" si="8"/>
        <v>2</v>
      </c>
      <c r="H43" s="66">
        <f t="shared" si="9"/>
        <v>37.74403470715835</v>
      </c>
    </row>
    <row r="44" spans="1:8" ht="10.5">
      <c r="A44" s="71">
        <f>'12'!A42</f>
        <v>35034</v>
      </c>
      <c r="B44" s="67">
        <f t="shared" si="5"/>
        <v>1.0845986984815619</v>
      </c>
      <c r="C44" s="67">
        <f>'[4]Plan1'!I215</f>
        <v>0.89</v>
      </c>
      <c r="D44" s="66">
        <f t="shared" si="6"/>
        <v>0.9652928416485901</v>
      </c>
      <c r="E44" s="70">
        <v>20</v>
      </c>
      <c r="F44" s="66">
        <f t="shared" si="7"/>
        <v>19.305856832971802</v>
      </c>
      <c r="G44" s="66">
        <f t="shared" si="8"/>
        <v>2</v>
      </c>
      <c r="H44" s="66">
        <f t="shared" si="9"/>
        <v>38.611713665943604</v>
      </c>
    </row>
    <row r="45" spans="1:8" ht="10.5">
      <c r="A45" s="71" t="str">
        <f>'12'!A43</f>
        <v>13º/95</v>
      </c>
      <c r="B45" s="67">
        <f t="shared" si="5"/>
        <v>1.0845986984815619</v>
      </c>
      <c r="C45" s="67">
        <f>'[4]Plan1'!I216</f>
        <v>0.89</v>
      </c>
      <c r="D45" s="66">
        <f t="shared" si="6"/>
        <v>0.9652928416485901</v>
      </c>
      <c r="E45" s="70">
        <v>0</v>
      </c>
      <c r="F45" s="66">
        <f t="shared" si="7"/>
        <v>0</v>
      </c>
      <c r="G45" s="66">
        <f t="shared" si="8"/>
        <v>2</v>
      </c>
      <c r="H45" s="66">
        <f t="shared" si="9"/>
        <v>0</v>
      </c>
    </row>
    <row r="46" spans="1:8" ht="10.5">
      <c r="A46" s="71">
        <f>'12'!A44</f>
        <v>35065</v>
      </c>
      <c r="B46" s="67">
        <f t="shared" si="5"/>
        <v>1.0845986984815619</v>
      </c>
      <c r="C46" s="67">
        <f>'[4]Plan1'!I217</f>
        <v>0.9</v>
      </c>
      <c r="D46" s="66">
        <f t="shared" si="6"/>
        <v>0.9761388286334057</v>
      </c>
      <c r="E46" s="70">
        <v>22</v>
      </c>
      <c r="F46" s="66">
        <f t="shared" si="7"/>
        <v>21.475054229934926</v>
      </c>
      <c r="G46" s="66">
        <f t="shared" si="8"/>
        <v>2</v>
      </c>
      <c r="H46" s="66">
        <f t="shared" si="9"/>
        <v>42.95010845986985</v>
      </c>
    </row>
    <row r="47" spans="1:8" ht="10.5">
      <c r="A47" s="71">
        <f>'12'!A45</f>
        <v>35096</v>
      </c>
      <c r="B47" s="67">
        <f t="shared" si="5"/>
        <v>1.0845986984815619</v>
      </c>
      <c r="C47" s="67">
        <f>'[4]Plan1'!I218</f>
        <v>0.91</v>
      </c>
      <c r="D47" s="66">
        <f t="shared" si="6"/>
        <v>0.9869848156182214</v>
      </c>
      <c r="E47" s="70">
        <v>21</v>
      </c>
      <c r="F47" s="66">
        <f t="shared" si="7"/>
        <v>20.726681127982648</v>
      </c>
      <c r="G47" s="66">
        <f t="shared" si="8"/>
        <v>2</v>
      </c>
      <c r="H47" s="66">
        <f t="shared" si="9"/>
        <v>41.453362255965295</v>
      </c>
    </row>
    <row r="48" spans="1:8" ht="10.5">
      <c r="A48" s="71">
        <f>'12'!A46</f>
        <v>35125</v>
      </c>
      <c r="B48" s="67">
        <f t="shared" si="5"/>
        <v>1.0845986984815619</v>
      </c>
      <c r="C48" s="67">
        <f>'[4]Plan1'!I219</f>
        <v>0.9191</v>
      </c>
      <c r="D48" s="66">
        <f t="shared" si="6"/>
        <v>0.9968546637744036</v>
      </c>
      <c r="E48" s="70">
        <v>21</v>
      </c>
      <c r="F48" s="66">
        <f t="shared" si="7"/>
        <v>20.933947939262474</v>
      </c>
      <c r="G48" s="66">
        <f t="shared" si="8"/>
        <v>2</v>
      </c>
      <c r="H48" s="66">
        <f t="shared" si="9"/>
        <v>41.86789587852495</v>
      </c>
    </row>
    <row r="49" spans="1:8" ht="10.5">
      <c r="A49" s="71">
        <f>'12'!A47</f>
        <v>35156</v>
      </c>
      <c r="B49" s="67">
        <f t="shared" si="5"/>
        <v>1.0845986984815619</v>
      </c>
      <c r="C49" s="67">
        <f>'[4]Plan1'!I220</f>
        <v>0.9266</v>
      </c>
      <c r="D49" s="66">
        <f t="shared" si="6"/>
        <v>1.0049891540130151</v>
      </c>
      <c r="E49" s="70">
        <v>21</v>
      </c>
      <c r="F49" s="66">
        <f t="shared" si="7"/>
        <v>21.10477223427332</v>
      </c>
      <c r="G49" s="66">
        <f t="shared" si="8"/>
        <v>2</v>
      </c>
      <c r="H49" s="66">
        <f t="shared" si="9"/>
        <v>42.20954446854664</v>
      </c>
    </row>
    <row r="50" spans="1:8" ht="10.5">
      <c r="A50" s="71">
        <f>'12'!A48</f>
        <v>35186</v>
      </c>
      <c r="B50" s="67">
        <f t="shared" si="5"/>
        <v>1.0845986984815619</v>
      </c>
      <c r="C50" s="67">
        <f>'[4]Plan1'!I221</f>
        <v>0.9327</v>
      </c>
      <c r="D50" s="66">
        <f t="shared" si="6"/>
        <v>1.0116052060737528</v>
      </c>
      <c r="E50" s="70">
        <v>22</v>
      </c>
      <c r="F50" s="66">
        <f t="shared" si="7"/>
        <v>22.255314533622563</v>
      </c>
      <c r="G50" s="66">
        <f t="shared" si="8"/>
        <v>2</v>
      </c>
      <c r="H50" s="66">
        <f t="shared" si="9"/>
        <v>44.51062906724513</v>
      </c>
    </row>
    <row r="51" spans="1:8" ht="10.5">
      <c r="A51" s="71">
        <f>'12'!A49</f>
        <v>35217</v>
      </c>
      <c r="B51" s="67">
        <f t="shared" si="5"/>
        <v>1.0845986984815619</v>
      </c>
      <c r="C51" s="67">
        <f>'[4]Plan1'!I222</f>
        <v>0.9382</v>
      </c>
      <c r="D51" s="66">
        <f t="shared" si="6"/>
        <v>1.0175704989154013</v>
      </c>
      <c r="E51" s="70">
        <v>19</v>
      </c>
      <c r="F51" s="66">
        <f t="shared" si="7"/>
        <v>19.333839479392626</v>
      </c>
      <c r="G51" s="66">
        <f t="shared" si="8"/>
        <v>2</v>
      </c>
      <c r="H51" s="66">
        <f t="shared" si="9"/>
        <v>38.66767895878525</v>
      </c>
    </row>
    <row r="52" spans="1:8" ht="10.5">
      <c r="A52" s="71">
        <f>'12'!A50</f>
        <v>35247</v>
      </c>
      <c r="B52" s="67">
        <f t="shared" si="5"/>
        <v>1.0845986984815619</v>
      </c>
      <c r="C52" s="67">
        <f>'[4]Plan1'!I223</f>
        <v>0.9439</v>
      </c>
      <c r="D52" s="66">
        <f t="shared" si="6"/>
        <v>1.0237527114967462</v>
      </c>
      <c r="E52" s="70">
        <v>21</v>
      </c>
      <c r="F52" s="66">
        <f t="shared" si="7"/>
        <v>21.49880694143167</v>
      </c>
      <c r="G52" s="66">
        <f t="shared" si="8"/>
        <v>2</v>
      </c>
      <c r="H52" s="66">
        <f t="shared" si="9"/>
        <v>42.99761388286334</v>
      </c>
    </row>
    <row r="53" spans="1:8" ht="10.5">
      <c r="A53" s="71">
        <f>'12'!A51</f>
        <v>35278</v>
      </c>
      <c r="B53" s="67">
        <f t="shared" si="5"/>
        <v>1.0845986984815619</v>
      </c>
      <c r="C53" s="67">
        <f>'[4]Plan1'!I224</f>
        <v>0.9495</v>
      </c>
      <c r="D53" s="66">
        <f t="shared" si="6"/>
        <v>1.029826464208243</v>
      </c>
      <c r="E53" s="70">
        <v>21</v>
      </c>
      <c r="F53" s="66">
        <f t="shared" si="7"/>
        <v>21.626355748373104</v>
      </c>
      <c r="G53" s="66">
        <f t="shared" si="8"/>
        <v>2</v>
      </c>
      <c r="H53" s="66">
        <f t="shared" si="9"/>
        <v>43.25271149674621</v>
      </c>
    </row>
    <row r="54" spans="1:8" ht="10.5">
      <c r="A54" s="71">
        <f>'12'!A52</f>
        <v>35309</v>
      </c>
      <c r="B54" s="67">
        <f t="shared" si="5"/>
        <v>1.0845986984815619</v>
      </c>
      <c r="C54" s="67">
        <f>'[4]Plan1'!I225</f>
        <v>0.9554</v>
      </c>
      <c r="D54" s="66">
        <f t="shared" si="6"/>
        <v>1.0362255965292841</v>
      </c>
      <c r="E54" s="70">
        <v>21</v>
      </c>
      <c r="F54" s="66">
        <f t="shared" si="7"/>
        <v>21.760737527114966</v>
      </c>
      <c r="G54" s="66">
        <f t="shared" si="8"/>
        <v>2</v>
      </c>
      <c r="H54" s="66">
        <f t="shared" si="9"/>
        <v>43.52147505422993</v>
      </c>
    </row>
    <row r="55" spans="1:8" ht="10.5">
      <c r="A55" s="71">
        <f>'12'!A53</f>
        <v>35339</v>
      </c>
      <c r="B55" s="67">
        <f t="shared" si="5"/>
        <v>1.0845986984815619</v>
      </c>
      <c r="C55" s="67">
        <f>'[4]Plan1'!I226</f>
        <v>0.9618</v>
      </c>
      <c r="D55" s="66">
        <f t="shared" si="6"/>
        <v>1.0431670281995662</v>
      </c>
      <c r="E55" s="70">
        <v>23</v>
      </c>
      <c r="F55" s="66">
        <f t="shared" si="7"/>
        <v>23.992841648590023</v>
      </c>
      <c r="G55" s="66">
        <f t="shared" si="8"/>
        <v>2</v>
      </c>
      <c r="H55" s="66">
        <f t="shared" si="9"/>
        <v>47.985683297180046</v>
      </c>
    </row>
    <row r="56" spans="1:8" ht="10.5">
      <c r="A56" s="71">
        <f>'12'!A54</f>
        <v>35370</v>
      </c>
      <c r="B56" s="67">
        <f t="shared" si="5"/>
        <v>1.0845986984815619</v>
      </c>
      <c r="C56" s="67">
        <f>'[4]Plan1'!I227</f>
        <v>0.9689</v>
      </c>
      <c r="D56" s="66">
        <f t="shared" si="6"/>
        <v>1.0508676789587852</v>
      </c>
      <c r="E56" s="70">
        <v>20</v>
      </c>
      <c r="F56" s="66">
        <f t="shared" si="7"/>
        <v>21.017353579175705</v>
      </c>
      <c r="G56" s="66">
        <f t="shared" si="8"/>
        <v>2</v>
      </c>
      <c r="H56" s="66">
        <f t="shared" si="9"/>
        <v>42.03470715835141</v>
      </c>
    </row>
    <row r="57" spans="1:8" ht="10.5">
      <c r="A57" s="71">
        <f>'12'!A55</f>
        <v>35400</v>
      </c>
      <c r="B57" s="67">
        <f t="shared" si="5"/>
        <v>1.0845986984815619</v>
      </c>
      <c r="C57" s="67">
        <f>'[4]Plan1'!I228</f>
        <v>0.9768</v>
      </c>
      <c r="D57" s="66">
        <f t="shared" si="6"/>
        <v>1.0594360086767896</v>
      </c>
      <c r="E57" s="70">
        <v>21</v>
      </c>
      <c r="F57" s="66">
        <f t="shared" si="7"/>
        <v>22.24815618221258</v>
      </c>
      <c r="G57" s="66">
        <f t="shared" si="8"/>
        <v>2</v>
      </c>
      <c r="H57" s="66">
        <f t="shared" si="9"/>
        <v>44.49631236442516</v>
      </c>
    </row>
    <row r="58" spans="1:8" ht="10.5">
      <c r="A58" s="71" t="str">
        <f>'12'!A56</f>
        <v>13º/96</v>
      </c>
      <c r="B58" s="67">
        <f t="shared" si="5"/>
        <v>1.0845986984815619</v>
      </c>
      <c r="C58" s="67">
        <f>'[4]Plan1'!I229</f>
        <v>0.9768</v>
      </c>
      <c r="D58" s="66">
        <f t="shared" si="6"/>
        <v>1.0594360086767896</v>
      </c>
      <c r="E58" s="70">
        <v>0</v>
      </c>
      <c r="F58" s="66">
        <f t="shared" si="7"/>
        <v>0</v>
      </c>
      <c r="G58" s="66">
        <f t="shared" si="8"/>
        <v>2</v>
      </c>
      <c r="H58" s="66">
        <f t="shared" si="9"/>
        <v>0</v>
      </c>
    </row>
    <row r="59" spans="1:8" ht="10.5">
      <c r="A59" s="71">
        <f>'12'!A57</f>
        <v>35431</v>
      </c>
      <c r="B59" s="67">
        <f t="shared" si="5"/>
        <v>1.0845986984815619</v>
      </c>
      <c r="C59" s="67">
        <f>'[4]Plan1'!I230</f>
        <v>0.9926</v>
      </c>
      <c r="D59" s="66">
        <f t="shared" si="6"/>
        <v>1.0765726681127983</v>
      </c>
      <c r="E59" s="70">
        <v>18</v>
      </c>
      <c r="F59" s="66">
        <f t="shared" si="7"/>
        <v>19.378308026030368</v>
      </c>
      <c r="G59" s="66">
        <f t="shared" si="8"/>
        <v>2</v>
      </c>
      <c r="H59" s="66">
        <f t="shared" si="9"/>
        <v>38.756616052060735</v>
      </c>
    </row>
  </sheetData>
  <printOptions/>
  <pageMargins left="1.45" right="0.75" top="1" bottom="1" header="0.492125985" footer="0.49212598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showGridLines="0" workbookViewId="0" topLeftCell="A1">
      <selection activeCell="A1" sqref="A1"/>
    </sheetView>
  </sheetViews>
  <sheetFormatPr defaultColWidth="9.33203125" defaultRowHeight="10.5"/>
  <cols>
    <col min="1" max="1" width="12" style="54" customWidth="1"/>
    <col min="2" max="2" width="14.33203125" style="54" customWidth="1"/>
    <col min="3" max="3" width="14.5" style="54" customWidth="1"/>
    <col min="4" max="4" width="20.33203125" style="54" customWidth="1"/>
    <col min="5" max="16384" width="9.33203125" style="54" customWidth="1"/>
  </cols>
  <sheetData>
    <row r="1" spans="4:13" ht="10.5">
      <c r="D1" s="72" t="s">
        <v>102</v>
      </c>
      <c r="M1" s="68"/>
    </row>
    <row r="2" spans="4:13" ht="10.5">
      <c r="D2" s="72" t="s">
        <v>31</v>
      </c>
      <c r="M2" s="68"/>
    </row>
    <row r="6" ht="10.5">
      <c r="A6" s="54" t="s">
        <v>96</v>
      </c>
    </row>
    <row r="7" ht="10.5">
      <c r="A7" s="69" t="s">
        <v>81</v>
      </c>
    </row>
    <row r="8" ht="10.5">
      <c r="A8" s="49"/>
    </row>
    <row r="10" ht="10.5">
      <c r="A10" s="7" t="s">
        <v>108</v>
      </c>
    </row>
    <row r="11" ht="10.5">
      <c r="A11" s="8" t="s">
        <v>109</v>
      </c>
    </row>
    <row r="12" ht="11.25" thickBot="1"/>
    <row r="13" spans="1:4" ht="12" thickBot="1" thickTop="1">
      <c r="A13" s="55" t="s">
        <v>3</v>
      </c>
      <c r="B13" s="55" t="s">
        <v>4</v>
      </c>
      <c r="C13" s="55" t="s">
        <v>5</v>
      </c>
      <c r="D13" s="55" t="s">
        <v>6</v>
      </c>
    </row>
    <row r="14" ht="12" thickBot="1" thickTop="1"/>
    <row r="15" spans="1:4" ht="11.25" thickTop="1">
      <c r="A15" s="56" t="s">
        <v>1</v>
      </c>
      <c r="B15" s="57" t="s">
        <v>49</v>
      </c>
      <c r="C15" s="57" t="s">
        <v>82</v>
      </c>
      <c r="D15" s="58" t="s">
        <v>83</v>
      </c>
    </row>
    <row r="16" spans="1:4" ht="10.5">
      <c r="A16" s="59"/>
      <c r="B16" s="60" t="s">
        <v>84</v>
      </c>
      <c r="C16" s="60" t="s">
        <v>85</v>
      </c>
      <c r="D16" s="61" t="s">
        <v>85</v>
      </c>
    </row>
    <row r="17" spans="1:4" ht="10.5">
      <c r="A17" s="59"/>
      <c r="B17" s="60"/>
      <c r="C17" s="60" t="s">
        <v>86</v>
      </c>
      <c r="D17" s="61" t="s">
        <v>86</v>
      </c>
    </row>
    <row r="18" spans="1:4" ht="11.25" thickBot="1">
      <c r="A18" s="62"/>
      <c r="B18" s="63"/>
      <c r="C18" s="63"/>
      <c r="D18" s="64" t="s">
        <v>87</v>
      </c>
    </row>
    <row r="19" ht="11.25" thickTop="1"/>
    <row r="20" spans="1:4" ht="10.5">
      <c r="A20" s="71">
        <f>'13'!A21</f>
        <v>34394</v>
      </c>
      <c r="B20" s="66">
        <v>40187.2</v>
      </c>
      <c r="C20" s="70">
        <v>6</v>
      </c>
      <c r="D20" s="66">
        <f>B20*C20%</f>
        <v>2411.2319999999995</v>
      </c>
    </row>
    <row r="21" spans="1:4" ht="10.5">
      <c r="A21" s="71">
        <f>'13'!A22</f>
        <v>34425</v>
      </c>
      <c r="B21" s="66">
        <v>423822</v>
      </c>
      <c r="C21" s="70">
        <v>6</v>
      </c>
      <c r="D21" s="66">
        <f aca="true" t="shared" si="0" ref="D21:D56">B21*C21%</f>
        <v>25429.32</v>
      </c>
    </row>
    <row r="22" spans="1:4" ht="10.5">
      <c r="A22" s="71">
        <f>'13'!A23</f>
        <v>34455</v>
      </c>
      <c r="B22" s="66">
        <v>613914</v>
      </c>
      <c r="C22" s="70">
        <v>6</v>
      </c>
      <c r="D22" s="66">
        <f t="shared" si="0"/>
        <v>36834.84</v>
      </c>
    </row>
    <row r="23" spans="1:4" ht="10.5">
      <c r="A23" s="71">
        <f>'13'!A24</f>
        <v>34486</v>
      </c>
      <c r="B23" s="66">
        <v>825000</v>
      </c>
      <c r="C23" s="70">
        <v>6</v>
      </c>
      <c r="D23" s="66">
        <f t="shared" si="0"/>
        <v>49500</v>
      </c>
    </row>
    <row r="24" spans="1:4" ht="10.5">
      <c r="A24" s="71">
        <f>'13'!A25</f>
        <v>34516</v>
      </c>
      <c r="B24" s="66">
        <v>350</v>
      </c>
      <c r="C24" s="70">
        <v>6</v>
      </c>
      <c r="D24" s="66">
        <f t="shared" si="0"/>
        <v>21</v>
      </c>
    </row>
    <row r="25" spans="1:4" ht="10.5">
      <c r="A25" s="71">
        <f>'13'!A26</f>
        <v>34547</v>
      </c>
      <c r="B25" s="66">
        <v>350</v>
      </c>
      <c r="C25" s="70">
        <v>6</v>
      </c>
      <c r="D25" s="66">
        <f t="shared" si="0"/>
        <v>21</v>
      </c>
    </row>
    <row r="26" spans="1:4" ht="10.5">
      <c r="A26" s="71">
        <f>'13'!A27</f>
        <v>34578</v>
      </c>
      <c r="B26" s="66">
        <v>350</v>
      </c>
      <c r="C26" s="70">
        <v>6</v>
      </c>
      <c r="D26" s="66">
        <f t="shared" si="0"/>
        <v>21</v>
      </c>
    </row>
    <row r="27" spans="1:4" ht="10.5">
      <c r="A27" s="71">
        <f>'13'!A28</f>
        <v>34608</v>
      </c>
      <c r="B27" s="66">
        <v>400</v>
      </c>
      <c r="C27" s="70">
        <v>6</v>
      </c>
      <c r="D27" s="66">
        <f t="shared" si="0"/>
        <v>24</v>
      </c>
    </row>
    <row r="28" spans="1:4" ht="10.5">
      <c r="A28" s="71">
        <f>'13'!A29</f>
        <v>34639</v>
      </c>
      <c r="B28" s="66">
        <v>400</v>
      </c>
      <c r="C28" s="70">
        <v>6</v>
      </c>
      <c r="D28" s="66">
        <f t="shared" si="0"/>
        <v>24</v>
      </c>
    </row>
    <row r="29" spans="1:4" ht="10.5">
      <c r="A29" s="71">
        <f>'13'!A30</f>
        <v>34669</v>
      </c>
      <c r="B29" s="66">
        <v>400</v>
      </c>
      <c r="C29" s="70">
        <v>6</v>
      </c>
      <c r="D29" s="66">
        <f t="shared" si="0"/>
        <v>24</v>
      </c>
    </row>
    <row r="30" spans="1:4" ht="10.5">
      <c r="A30" s="71" t="str">
        <f>'13'!A31</f>
        <v>13º/94</v>
      </c>
      <c r="B30" s="66">
        <v>0</v>
      </c>
      <c r="C30" s="70">
        <v>6</v>
      </c>
      <c r="D30" s="66">
        <f t="shared" si="0"/>
        <v>0</v>
      </c>
    </row>
    <row r="31" spans="1:4" ht="10.5">
      <c r="A31" s="71">
        <f>'13'!A32</f>
        <v>34700</v>
      </c>
      <c r="B31" s="66">
        <v>500</v>
      </c>
      <c r="C31" s="70">
        <v>6</v>
      </c>
      <c r="D31" s="66">
        <f t="shared" si="0"/>
        <v>30</v>
      </c>
    </row>
    <row r="32" spans="1:4" ht="10.5">
      <c r="A32" s="71">
        <f>'13'!A33</f>
        <v>34731</v>
      </c>
      <c r="B32" s="66">
        <v>500</v>
      </c>
      <c r="C32" s="70">
        <v>6</v>
      </c>
      <c r="D32" s="66">
        <f t="shared" si="0"/>
        <v>30</v>
      </c>
    </row>
    <row r="33" spans="1:4" ht="10.5">
      <c r="A33" s="71">
        <f>'13'!A34</f>
        <v>34759</v>
      </c>
      <c r="B33" s="66">
        <v>500</v>
      </c>
      <c r="C33" s="70">
        <v>6</v>
      </c>
      <c r="D33" s="66">
        <f t="shared" si="0"/>
        <v>30</v>
      </c>
    </row>
    <row r="34" spans="1:4" ht="10.5">
      <c r="A34" s="71">
        <f>'13'!A35</f>
        <v>34790</v>
      </c>
      <c r="B34" s="66">
        <v>500</v>
      </c>
      <c r="C34" s="70">
        <v>6</v>
      </c>
      <c r="D34" s="66">
        <f t="shared" si="0"/>
        <v>30</v>
      </c>
    </row>
    <row r="35" spans="1:4" ht="10.5">
      <c r="A35" s="71">
        <f>'13'!A36</f>
        <v>34820</v>
      </c>
      <c r="B35" s="66">
        <v>500</v>
      </c>
      <c r="C35" s="70">
        <v>6</v>
      </c>
      <c r="D35" s="66">
        <f t="shared" si="0"/>
        <v>30</v>
      </c>
    </row>
    <row r="36" spans="1:4" ht="10.5">
      <c r="A36" s="71">
        <f>'13'!A37</f>
        <v>34851</v>
      </c>
      <c r="B36" s="66">
        <v>750</v>
      </c>
      <c r="C36" s="70">
        <v>6</v>
      </c>
      <c r="D36" s="66">
        <f t="shared" si="0"/>
        <v>45</v>
      </c>
    </row>
    <row r="37" spans="1:4" ht="10.5">
      <c r="A37" s="71">
        <f>'13'!A38</f>
        <v>34881</v>
      </c>
      <c r="B37" s="66">
        <v>750</v>
      </c>
      <c r="C37" s="70">
        <v>6</v>
      </c>
      <c r="D37" s="66">
        <f t="shared" si="0"/>
        <v>45</v>
      </c>
    </row>
    <row r="38" spans="1:4" ht="10.5">
      <c r="A38" s="71">
        <f>'13'!A39</f>
        <v>34912</v>
      </c>
      <c r="B38" s="66">
        <v>750</v>
      </c>
      <c r="C38" s="70">
        <v>6</v>
      </c>
      <c r="D38" s="66">
        <f t="shared" si="0"/>
        <v>45</v>
      </c>
    </row>
    <row r="39" spans="1:4" ht="10.5">
      <c r="A39" s="71">
        <f>'13'!A40</f>
        <v>34943</v>
      </c>
      <c r="B39" s="66">
        <v>750</v>
      </c>
      <c r="C39" s="70">
        <v>6</v>
      </c>
      <c r="D39" s="66">
        <f t="shared" si="0"/>
        <v>45</v>
      </c>
    </row>
    <row r="40" spans="1:4" ht="10.5">
      <c r="A40" s="71">
        <f>'13'!A41</f>
        <v>34973</v>
      </c>
      <c r="B40" s="66">
        <v>750</v>
      </c>
      <c r="C40" s="70">
        <v>6</v>
      </c>
      <c r="D40" s="66">
        <f t="shared" si="0"/>
        <v>45</v>
      </c>
    </row>
    <row r="41" spans="1:4" ht="10.5">
      <c r="A41" s="71">
        <f>'13'!A42</f>
        <v>35004</v>
      </c>
      <c r="B41" s="66">
        <v>750</v>
      </c>
      <c r="C41" s="70">
        <v>6</v>
      </c>
      <c r="D41" s="66">
        <f t="shared" si="0"/>
        <v>45</v>
      </c>
    </row>
    <row r="42" spans="1:4" ht="10.5">
      <c r="A42" s="71">
        <f>'13'!A43</f>
        <v>35034</v>
      </c>
      <c r="B42" s="66">
        <v>750</v>
      </c>
      <c r="C42" s="70">
        <v>6</v>
      </c>
      <c r="D42" s="66">
        <f t="shared" si="0"/>
        <v>45</v>
      </c>
    </row>
    <row r="43" spans="1:4" ht="10.5">
      <c r="A43" s="71" t="str">
        <f>'13'!A44</f>
        <v>13º/95</v>
      </c>
      <c r="B43" s="66">
        <v>0</v>
      </c>
      <c r="C43" s="70">
        <v>6</v>
      </c>
      <c r="D43" s="66">
        <f t="shared" si="0"/>
        <v>0</v>
      </c>
    </row>
    <row r="44" spans="1:4" ht="10.5">
      <c r="A44" s="71">
        <f>'13'!A45</f>
        <v>35065</v>
      </c>
      <c r="B44" s="66">
        <v>750</v>
      </c>
      <c r="C44" s="70">
        <v>6</v>
      </c>
      <c r="D44" s="66">
        <f t="shared" si="0"/>
        <v>45</v>
      </c>
    </row>
    <row r="45" spans="1:4" ht="10.5">
      <c r="A45" s="71">
        <f>'13'!A46</f>
        <v>35096</v>
      </c>
      <c r="B45" s="66">
        <v>750</v>
      </c>
      <c r="C45" s="70">
        <v>6</v>
      </c>
      <c r="D45" s="66">
        <f t="shared" si="0"/>
        <v>45</v>
      </c>
    </row>
    <row r="46" spans="1:4" ht="10.5">
      <c r="A46" s="71">
        <f>'13'!A47</f>
        <v>35125</v>
      </c>
      <c r="B46" s="66">
        <v>750</v>
      </c>
      <c r="C46" s="70">
        <v>6</v>
      </c>
      <c r="D46" s="66">
        <f t="shared" si="0"/>
        <v>45</v>
      </c>
    </row>
    <row r="47" spans="1:4" ht="10.5">
      <c r="A47" s="71">
        <f>'13'!A48</f>
        <v>35156</v>
      </c>
      <c r="B47" s="66">
        <v>750</v>
      </c>
      <c r="C47" s="70">
        <v>6</v>
      </c>
      <c r="D47" s="66">
        <f t="shared" si="0"/>
        <v>45</v>
      </c>
    </row>
    <row r="48" spans="1:4" ht="10.5">
      <c r="A48" s="71">
        <f>'13'!A49</f>
        <v>35186</v>
      </c>
      <c r="B48" s="66">
        <v>750</v>
      </c>
      <c r="C48" s="70">
        <v>6</v>
      </c>
      <c r="D48" s="66">
        <f t="shared" si="0"/>
        <v>45</v>
      </c>
    </row>
    <row r="49" spans="1:4" ht="10.5">
      <c r="A49" s="71">
        <f>'13'!A50</f>
        <v>35217</v>
      </c>
      <c r="B49" s="66">
        <v>750</v>
      </c>
      <c r="C49" s="70">
        <v>6</v>
      </c>
      <c r="D49" s="66">
        <f t="shared" si="0"/>
        <v>45</v>
      </c>
    </row>
    <row r="50" spans="1:4" ht="10.5">
      <c r="A50" s="71">
        <f>'13'!A51</f>
        <v>35247</v>
      </c>
      <c r="B50" s="66">
        <v>1000</v>
      </c>
      <c r="C50" s="70">
        <v>6</v>
      </c>
      <c r="D50" s="66">
        <f t="shared" si="0"/>
        <v>60</v>
      </c>
    </row>
    <row r="51" spans="1:4" ht="10.5">
      <c r="A51" s="71">
        <f>'13'!A52</f>
        <v>35278</v>
      </c>
      <c r="B51" s="66">
        <v>1000</v>
      </c>
      <c r="C51" s="70">
        <v>6</v>
      </c>
      <c r="D51" s="66">
        <f t="shared" si="0"/>
        <v>60</v>
      </c>
    </row>
    <row r="52" spans="1:4" ht="10.5">
      <c r="A52" s="71">
        <f>'13'!A53</f>
        <v>35309</v>
      </c>
      <c r="B52" s="66">
        <v>1000</v>
      </c>
      <c r="C52" s="70">
        <v>6</v>
      </c>
      <c r="D52" s="66">
        <f t="shared" si="0"/>
        <v>60</v>
      </c>
    </row>
    <row r="53" spans="1:4" ht="10.5">
      <c r="A53" s="71">
        <f>'13'!A54</f>
        <v>35339</v>
      </c>
      <c r="B53" s="66">
        <v>1000</v>
      </c>
      <c r="C53" s="70">
        <v>6</v>
      </c>
      <c r="D53" s="66">
        <f t="shared" si="0"/>
        <v>60</v>
      </c>
    </row>
    <row r="54" spans="1:4" ht="10.5">
      <c r="A54" s="71">
        <f>'13'!A55</f>
        <v>35370</v>
      </c>
      <c r="B54" s="66">
        <v>1000</v>
      </c>
      <c r="C54" s="70">
        <v>6</v>
      </c>
      <c r="D54" s="66">
        <f t="shared" si="0"/>
        <v>60</v>
      </c>
    </row>
    <row r="55" spans="1:4" ht="10.5">
      <c r="A55" s="71">
        <f>'13'!A56</f>
        <v>35400</v>
      </c>
      <c r="B55" s="66">
        <v>1000</v>
      </c>
      <c r="C55" s="70">
        <v>6</v>
      </c>
      <c r="D55" s="66">
        <f t="shared" si="0"/>
        <v>60</v>
      </c>
    </row>
    <row r="56" spans="1:4" ht="10.5">
      <c r="A56" s="71" t="str">
        <f>'13'!A57</f>
        <v>13º/96</v>
      </c>
      <c r="B56" s="66">
        <v>0</v>
      </c>
      <c r="C56" s="70">
        <v>6</v>
      </c>
      <c r="D56" s="66">
        <f t="shared" si="0"/>
        <v>0</v>
      </c>
    </row>
    <row r="57" spans="1:4" ht="10.5">
      <c r="A57" s="71">
        <f>'13'!A58</f>
        <v>35431</v>
      </c>
      <c r="B57" s="66">
        <v>900</v>
      </c>
      <c r="C57" s="70">
        <v>6</v>
      </c>
      <c r="D57" s="66">
        <f>B57*C57%</f>
        <v>54</v>
      </c>
    </row>
    <row r="58" ht="10.5"/>
    <row r="59" ht="10.5"/>
    <row r="60" ht="10.5"/>
    <row r="61" ht="10.5"/>
    <row r="62" ht="10.5"/>
    <row r="63" ht="10.5"/>
    <row r="64" ht="10.5"/>
    <row r="65" ht="10.5"/>
    <row r="66" ht="10.5"/>
    <row r="67" ht="10.5"/>
    <row r="68" ht="10.5"/>
    <row r="69" ht="10.5"/>
    <row r="70" ht="10.5"/>
    <row r="71" ht="10.5"/>
    <row r="72" ht="10.5"/>
    <row r="73" ht="10.5"/>
    <row r="74" ht="10.5"/>
    <row r="75" ht="10.5"/>
    <row r="76" ht="10.5"/>
    <row r="77" ht="10.5"/>
    <row r="78" ht="10.5"/>
    <row r="79" ht="10.5"/>
    <row r="80" ht="10.5"/>
    <row r="81" ht="10.5"/>
    <row r="82" ht="10.5"/>
    <row r="83" ht="10.5"/>
    <row r="84" ht="10.5"/>
    <row r="85" ht="10.5"/>
    <row r="86" ht="10.5"/>
    <row r="87" ht="10.5"/>
    <row r="88" ht="10.5"/>
    <row r="89" ht="10.5"/>
    <row r="90" ht="10.5"/>
    <row r="91" ht="10.5"/>
    <row r="92" ht="10.5"/>
    <row r="93" ht="10.5"/>
    <row r="94" ht="10.5"/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  <row r="111" ht="10.5"/>
    <row r="112" ht="10.5"/>
    <row r="113" ht="10.5"/>
    <row r="114" ht="10.5"/>
    <row r="115" ht="10.5"/>
    <row r="116" ht="10.5"/>
    <row r="117" ht="10.5"/>
    <row r="118" ht="10.5"/>
    <row r="119" ht="10.5"/>
    <row r="120" ht="10.5"/>
    <row r="121" ht="10.5"/>
    <row r="122" ht="10.5"/>
    <row r="123" ht="10.5"/>
    <row r="124" ht="10.5"/>
    <row r="125" ht="10.5"/>
    <row r="126" ht="10.5"/>
    <row r="127" ht="10.5"/>
    <row r="128" ht="10.5"/>
    <row r="129" ht="10.5"/>
    <row r="130" ht="10.5"/>
    <row r="131" ht="10.5"/>
    <row r="132" ht="10.5"/>
    <row r="133" ht="10.5"/>
    <row r="134" ht="10.5"/>
    <row r="135" ht="10.5"/>
    <row r="136" ht="10.5"/>
    <row r="137" ht="10.5"/>
    <row r="138" ht="10.5"/>
  </sheetData>
  <printOptions/>
  <pageMargins left="2.29" right="0.75" top="1" bottom="1" header="0.492125985" footer="0.49212598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showGridLines="0" workbookViewId="0" topLeftCell="A18">
      <selection activeCell="A1" sqref="A1"/>
    </sheetView>
  </sheetViews>
  <sheetFormatPr defaultColWidth="9.33203125" defaultRowHeight="10.5"/>
  <cols>
    <col min="1" max="1" width="12.83203125" style="54" customWidth="1"/>
    <col min="2" max="2" width="16.33203125" style="54" customWidth="1"/>
    <col min="3" max="3" width="19.33203125" style="54" customWidth="1"/>
    <col min="4" max="4" width="20" style="54" customWidth="1"/>
    <col min="5" max="16384" width="9.33203125" style="54" customWidth="1"/>
  </cols>
  <sheetData>
    <row r="1" spans="4:13" ht="10.5">
      <c r="D1" s="72" t="s">
        <v>103</v>
      </c>
      <c r="M1" s="68"/>
    </row>
    <row r="2" spans="4:13" ht="10.5">
      <c r="D2" s="72" t="s">
        <v>31</v>
      </c>
      <c r="M2" s="68"/>
    </row>
    <row r="6" ht="10.5">
      <c r="A6" s="54" t="s">
        <v>95</v>
      </c>
    </row>
    <row r="8" ht="10.5">
      <c r="A8" s="49"/>
    </row>
    <row r="10" ht="10.5">
      <c r="A10" s="7" t="s">
        <v>108</v>
      </c>
    </row>
    <row r="11" ht="10.5">
      <c r="A11" s="8" t="s">
        <v>109</v>
      </c>
    </row>
    <row r="12" ht="11.25" thickBot="1"/>
    <row r="13" spans="1:4" ht="12" thickBot="1" thickTop="1">
      <c r="A13" s="55" t="s">
        <v>3</v>
      </c>
      <c r="B13" s="55" t="s">
        <v>4</v>
      </c>
      <c r="C13" s="55" t="s">
        <v>5</v>
      </c>
      <c r="D13" s="55" t="s">
        <v>6</v>
      </c>
    </row>
    <row r="14" ht="12" thickBot="1" thickTop="1"/>
    <row r="15" spans="1:4" ht="11.25" thickTop="1">
      <c r="A15" s="56" t="s">
        <v>1</v>
      </c>
      <c r="B15" s="57" t="s">
        <v>42</v>
      </c>
      <c r="C15" s="57" t="s">
        <v>43</v>
      </c>
      <c r="D15" s="58" t="s">
        <v>88</v>
      </c>
    </row>
    <row r="16" spans="1:4" ht="10.5">
      <c r="A16" s="59"/>
      <c r="B16" s="60" t="s">
        <v>72</v>
      </c>
      <c r="C16" s="60" t="s">
        <v>88</v>
      </c>
      <c r="D16" s="61" t="s">
        <v>89</v>
      </c>
    </row>
    <row r="17" spans="1:4" ht="10.5">
      <c r="A17" s="59"/>
      <c r="B17" s="60" t="s">
        <v>78</v>
      </c>
      <c r="C17" s="60" t="s">
        <v>90</v>
      </c>
      <c r="D17" s="61" t="s">
        <v>39</v>
      </c>
    </row>
    <row r="18" spans="1:4" ht="10.5">
      <c r="A18" s="59"/>
      <c r="B18" s="60" t="s">
        <v>91</v>
      </c>
      <c r="C18" s="60" t="s">
        <v>92</v>
      </c>
      <c r="D18" s="61"/>
    </row>
    <row r="19" spans="1:4" ht="11.25" thickBot="1">
      <c r="A19" s="62"/>
      <c r="B19" s="63"/>
      <c r="C19" s="63" t="s">
        <v>93</v>
      </c>
      <c r="D19" s="64" t="s">
        <v>51</v>
      </c>
    </row>
    <row r="20" ht="11.25" thickTop="1"/>
    <row r="21" spans="1:4" ht="10.5">
      <c r="A21" s="71">
        <v>34394</v>
      </c>
      <c r="B21" s="66">
        <f>'11'!H22</f>
        <v>3067.3318872017353</v>
      </c>
      <c r="C21" s="66">
        <f>'12'!D20</f>
        <v>2411.2319999999995</v>
      </c>
      <c r="D21" s="66">
        <f>IF(B21-C21&lt;=0,0,B21-C21)</f>
        <v>656.0998872017358</v>
      </c>
    </row>
    <row r="22" spans="1:4" ht="10.5">
      <c r="A22" s="71">
        <v>34425</v>
      </c>
      <c r="B22" s="66">
        <f>'11'!H23</f>
        <v>20667.136659436008</v>
      </c>
      <c r="C22" s="66">
        <f>'12'!D21</f>
        <v>25429.32</v>
      </c>
      <c r="D22" s="66">
        <f aca="true" t="shared" si="0" ref="D22:D58">IF(B22-C22&lt;=0,0,B22-C22)</f>
        <v>0</v>
      </c>
    </row>
    <row r="23" spans="1:4" ht="10.5">
      <c r="A23" s="71">
        <v>34455</v>
      </c>
      <c r="B23" s="66">
        <f>'11'!H24</f>
        <v>34931.32321041215</v>
      </c>
      <c r="C23" s="66">
        <f>'12'!D22</f>
        <v>36834.84</v>
      </c>
      <c r="D23" s="66">
        <f t="shared" si="0"/>
        <v>0</v>
      </c>
    </row>
    <row r="24" spans="1:4" ht="10.5">
      <c r="A24" s="71">
        <v>34486</v>
      </c>
      <c r="B24" s="66">
        <f>'11'!H25</f>
        <v>48828.41648590022</v>
      </c>
      <c r="C24" s="66">
        <f>'12'!D23</f>
        <v>49500</v>
      </c>
      <c r="D24" s="66">
        <f t="shared" si="0"/>
        <v>0</v>
      </c>
    </row>
    <row r="25" spans="1:4" ht="10.5">
      <c r="A25" s="71">
        <v>34516</v>
      </c>
      <c r="B25" s="66">
        <f>'11'!H26</f>
        <v>25.96529284164859</v>
      </c>
      <c r="C25" s="66">
        <f>'12'!D24</f>
        <v>21</v>
      </c>
      <c r="D25" s="66">
        <f t="shared" si="0"/>
        <v>4.965292841648591</v>
      </c>
    </row>
    <row r="26" spans="1:4" ht="10.5">
      <c r="A26" s="71">
        <v>34547</v>
      </c>
      <c r="B26" s="66">
        <f>'11'!H27</f>
        <v>29.934924078091107</v>
      </c>
      <c r="C26" s="66">
        <f>'12'!D25</f>
        <v>21</v>
      </c>
      <c r="D26" s="66">
        <f t="shared" si="0"/>
        <v>8.934924078091107</v>
      </c>
    </row>
    <row r="27" spans="1:4" ht="10.5">
      <c r="A27" s="71">
        <v>34578</v>
      </c>
      <c r="B27" s="66">
        <f>'11'!H28</f>
        <v>27.787418655097614</v>
      </c>
      <c r="C27" s="66">
        <f>'12'!D26</f>
        <v>21</v>
      </c>
      <c r="D27" s="66">
        <f t="shared" si="0"/>
        <v>6.787418655097614</v>
      </c>
    </row>
    <row r="28" spans="1:4" ht="10.5">
      <c r="A28" s="71">
        <v>34608</v>
      </c>
      <c r="B28" s="66">
        <f>'11'!H29</f>
        <v>27.331887201735363</v>
      </c>
      <c r="C28" s="66">
        <f>'12'!D27</f>
        <v>24</v>
      </c>
      <c r="D28" s="66">
        <f t="shared" si="0"/>
        <v>3.3318872017353627</v>
      </c>
    </row>
    <row r="29" spans="1:4" ht="10.5">
      <c r="A29" s="71">
        <v>34639</v>
      </c>
      <c r="B29" s="66">
        <f>'11'!H30</f>
        <v>27.765726681127983</v>
      </c>
      <c r="C29" s="66">
        <f>'12'!D28</f>
        <v>24</v>
      </c>
      <c r="D29" s="66">
        <f t="shared" si="0"/>
        <v>3.7657266811279833</v>
      </c>
    </row>
    <row r="30" spans="1:4" ht="10.5">
      <c r="A30" s="71">
        <v>34669</v>
      </c>
      <c r="B30" s="66">
        <f>'11'!H31</f>
        <v>31.496746203904557</v>
      </c>
      <c r="C30" s="66">
        <f>'12'!D29</f>
        <v>24</v>
      </c>
      <c r="D30" s="66">
        <f t="shared" si="0"/>
        <v>7.496746203904557</v>
      </c>
    </row>
    <row r="31" spans="1:4" ht="10.5">
      <c r="A31" s="71" t="s">
        <v>56</v>
      </c>
      <c r="B31" s="66">
        <f>'11'!H32</f>
        <v>0</v>
      </c>
      <c r="C31" s="66">
        <f>'12'!D30</f>
        <v>0</v>
      </c>
      <c r="D31" s="66">
        <f t="shared" si="0"/>
        <v>0</v>
      </c>
    </row>
    <row r="32" spans="1:4" ht="10.5">
      <c r="A32" s="71">
        <v>34700</v>
      </c>
      <c r="B32" s="66">
        <f>'11'!H33</f>
        <v>32.451193058568336</v>
      </c>
      <c r="C32" s="66">
        <f>'12'!D31</f>
        <v>30</v>
      </c>
      <c r="D32" s="66">
        <f t="shared" si="0"/>
        <v>2.451193058568336</v>
      </c>
    </row>
    <row r="33" spans="1:4" ht="10.5">
      <c r="A33" s="71">
        <v>34731</v>
      </c>
      <c r="B33" s="66">
        <f>'11'!H34</f>
        <v>30.368763557483728</v>
      </c>
      <c r="C33" s="66">
        <f>'12'!D32</f>
        <v>30</v>
      </c>
      <c r="D33" s="66">
        <f t="shared" si="0"/>
        <v>0.368763557483728</v>
      </c>
    </row>
    <row r="34" spans="1:4" ht="10.5">
      <c r="A34" s="71">
        <v>34759</v>
      </c>
      <c r="B34" s="66">
        <f>'11'!H35</f>
        <v>35.422993492407805</v>
      </c>
      <c r="C34" s="66">
        <f>'12'!D33</f>
        <v>30</v>
      </c>
      <c r="D34" s="66">
        <f t="shared" si="0"/>
        <v>5.422993492407805</v>
      </c>
    </row>
    <row r="35" spans="1:4" ht="10.5">
      <c r="A35" s="71">
        <v>34790</v>
      </c>
      <c r="B35" s="66">
        <f>'11'!H36</f>
        <v>28.112798264642084</v>
      </c>
      <c r="C35" s="66">
        <f>'12'!D34</f>
        <v>30</v>
      </c>
      <c r="D35" s="66">
        <f t="shared" si="0"/>
        <v>0</v>
      </c>
    </row>
    <row r="36" spans="1:4" ht="10.5">
      <c r="A36" s="71">
        <v>34820</v>
      </c>
      <c r="B36" s="66">
        <f>'11'!H37</f>
        <v>35.79175704989154</v>
      </c>
      <c r="C36" s="66">
        <f>'12'!D35</f>
        <v>30</v>
      </c>
      <c r="D36" s="66">
        <f t="shared" si="0"/>
        <v>5.791757049891537</v>
      </c>
    </row>
    <row r="37" spans="1:4" ht="10.5">
      <c r="A37" s="71">
        <v>34851</v>
      </c>
      <c r="B37" s="66">
        <f>'11'!H38</f>
        <v>35.07592190889371</v>
      </c>
      <c r="C37" s="66">
        <f>'12'!D36</f>
        <v>45</v>
      </c>
      <c r="D37" s="66">
        <f t="shared" si="0"/>
        <v>0</v>
      </c>
    </row>
    <row r="38" spans="1:4" ht="10.5">
      <c r="A38" s="71">
        <v>34881</v>
      </c>
      <c r="B38" s="66">
        <f>'11'!H39</f>
        <v>35.98698481561823</v>
      </c>
      <c r="C38" s="66">
        <f>'12'!D37</f>
        <v>45</v>
      </c>
      <c r="D38" s="66">
        <f t="shared" si="0"/>
        <v>0</v>
      </c>
    </row>
    <row r="39" spans="1:4" ht="10.5">
      <c r="A39" s="71">
        <v>34912</v>
      </c>
      <c r="B39" s="66">
        <f>'11'!H40</f>
        <v>40.41214750542299</v>
      </c>
      <c r="C39" s="66">
        <f>'12'!D38</f>
        <v>45</v>
      </c>
      <c r="D39" s="66">
        <f t="shared" si="0"/>
        <v>0</v>
      </c>
    </row>
    <row r="40" spans="1:4" ht="10.5">
      <c r="A40" s="71">
        <v>34943</v>
      </c>
      <c r="B40" s="66">
        <f>'11'!H41</f>
        <v>35.57483731019523</v>
      </c>
      <c r="C40" s="66">
        <f>'12'!D39</f>
        <v>45</v>
      </c>
      <c r="D40" s="66">
        <f t="shared" si="0"/>
        <v>0</v>
      </c>
    </row>
    <row r="41" spans="1:4" ht="10.5">
      <c r="A41" s="71">
        <v>34973</v>
      </c>
      <c r="B41" s="66">
        <f>'11'!H42</f>
        <v>38.2646420824295</v>
      </c>
      <c r="C41" s="66">
        <f>'12'!D40</f>
        <v>45</v>
      </c>
      <c r="D41" s="66">
        <f t="shared" si="0"/>
        <v>0</v>
      </c>
    </row>
    <row r="42" spans="1:4" ht="10.5">
      <c r="A42" s="71">
        <v>35004</v>
      </c>
      <c r="B42" s="66">
        <f>'11'!H43</f>
        <v>37.74403470715835</v>
      </c>
      <c r="C42" s="66">
        <f>'12'!D41</f>
        <v>45</v>
      </c>
      <c r="D42" s="66">
        <f t="shared" si="0"/>
        <v>0</v>
      </c>
    </row>
    <row r="43" spans="1:4" ht="10.5">
      <c r="A43" s="71">
        <v>35034</v>
      </c>
      <c r="B43" s="66">
        <f>'11'!H44</f>
        <v>38.611713665943604</v>
      </c>
      <c r="C43" s="66">
        <f>'12'!D42</f>
        <v>45</v>
      </c>
      <c r="D43" s="66">
        <f t="shared" si="0"/>
        <v>0</v>
      </c>
    </row>
    <row r="44" spans="1:4" ht="10.5">
      <c r="A44" s="71" t="s">
        <v>48</v>
      </c>
      <c r="B44" s="66">
        <f>'11'!H45</f>
        <v>0</v>
      </c>
      <c r="C44" s="66">
        <f>'12'!D43</f>
        <v>0</v>
      </c>
      <c r="D44" s="66">
        <f t="shared" si="0"/>
        <v>0</v>
      </c>
    </row>
    <row r="45" spans="1:4" ht="10.5">
      <c r="A45" s="71">
        <v>35065</v>
      </c>
      <c r="B45" s="66">
        <f>'11'!H46</f>
        <v>42.95010845986985</v>
      </c>
      <c r="C45" s="66">
        <f>'12'!D44</f>
        <v>45</v>
      </c>
      <c r="D45" s="66">
        <f t="shared" si="0"/>
        <v>0</v>
      </c>
    </row>
    <row r="46" spans="1:4" ht="10.5">
      <c r="A46" s="71">
        <v>35096</v>
      </c>
      <c r="B46" s="66">
        <f>'11'!H47</f>
        <v>41.453362255965295</v>
      </c>
      <c r="C46" s="66">
        <f>'12'!D45</f>
        <v>45</v>
      </c>
      <c r="D46" s="66">
        <f t="shared" si="0"/>
        <v>0</v>
      </c>
    </row>
    <row r="47" spans="1:4" ht="10.5">
      <c r="A47" s="71">
        <v>35125</v>
      </c>
      <c r="B47" s="66">
        <f>'11'!H48</f>
        <v>41.86789587852495</v>
      </c>
      <c r="C47" s="66">
        <f>'12'!D46</f>
        <v>45</v>
      </c>
      <c r="D47" s="66">
        <f t="shared" si="0"/>
        <v>0</v>
      </c>
    </row>
    <row r="48" spans="1:4" ht="10.5">
      <c r="A48" s="71">
        <v>35156</v>
      </c>
      <c r="B48" s="66">
        <f>'11'!H49</f>
        <v>42.20954446854664</v>
      </c>
      <c r="C48" s="66">
        <f>'12'!D47</f>
        <v>45</v>
      </c>
      <c r="D48" s="66">
        <f t="shared" si="0"/>
        <v>0</v>
      </c>
    </row>
    <row r="49" spans="1:4" ht="10.5">
      <c r="A49" s="71">
        <v>35186</v>
      </c>
      <c r="B49" s="66">
        <f>'11'!H50</f>
        <v>44.51062906724513</v>
      </c>
      <c r="C49" s="66">
        <f>'12'!D48</f>
        <v>45</v>
      </c>
      <c r="D49" s="66">
        <f t="shared" si="0"/>
        <v>0</v>
      </c>
    </row>
    <row r="50" spans="1:4" ht="10.5">
      <c r="A50" s="71">
        <v>35217</v>
      </c>
      <c r="B50" s="66">
        <f>'11'!H51</f>
        <v>38.66767895878525</v>
      </c>
      <c r="C50" s="66">
        <f>'12'!D49</f>
        <v>45</v>
      </c>
      <c r="D50" s="66">
        <f t="shared" si="0"/>
        <v>0</v>
      </c>
    </row>
    <row r="51" spans="1:4" ht="10.5">
      <c r="A51" s="71">
        <v>35247</v>
      </c>
      <c r="B51" s="66">
        <f>'11'!H52</f>
        <v>42.99761388286334</v>
      </c>
      <c r="C51" s="66">
        <f>'12'!D50</f>
        <v>60</v>
      </c>
      <c r="D51" s="66">
        <f t="shared" si="0"/>
        <v>0</v>
      </c>
    </row>
    <row r="52" spans="1:4" ht="10.5">
      <c r="A52" s="71">
        <v>35278</v>
      </c>
      <c r="B52" s="66">
        <f>'11'!H53</f>
        <v>43.25271149674621</v>
      </c>
      <c r="C52" s="66">
        <f>'12'!D51</f>
        <v>60</v>
      </c>
      <c r="D52" s="66">
        <f t="shared" si="0"/>
        <v>0</v>
      </c>
    </row>
    <row r="53" spans="1:4" ht="10.5">
      <c r="A53" s="71">
        <v>35309</v>
      </c>
      <c r="B53" s="66">
        <f>'11'!H54</f>
        <v>43.52147505422993</v>
      </c>
      <c r="C53" s="66">
        <f>'12'!D52</f>
        <v>60</v>
      </c>
      <c r="D53" s="66">
        <f t="shared" si="0"/>
        <v>0</v>
      </c>
    </row>
    <row r="54" spans="1:4" ht="10.5">
      <c r="A54" s="71">
        <v>35339</v>
      </c>
      <c r="B54" s="66">
        <f>'11'!H55</f>
        <v>47.985683297180046</v>
      </c>
      <c r="C54" s="66">
        <f>'12'!D53</f>
        <v>60</v>
      </c>
      <c r="D54" s="66">
        <f t="shared" si="0"/>
        <v>0</v>
      </c>
    </row>
    <row r="55" spans="1:4" ht="10.5">
      <c r="A55" s="71">
        <v>35370</v>
      </c>
      <c r="B55" s="66">
        <f>'11'!H56</f>
        <v>42.03470715835141</v>
      </c>
      <c r="C55" s="66">
        <f>'12'!D54</f>
        <v>60</v>
      </c>
      <c r="D55" s="66">
        <f t="shared" si="0"/>
        <v>0</v>
      </c>
    </row>
    <row r="56" spans="1:4" ht="10.5">
      <c r="A56" s="71">
        <v>35400</v>
      </c>
      <c r="B56" s="66">
        <f>'11'!H57</f>
        <v>44.49631236442516</v>
      </c>
      <c r="C56" s="66">
        <f>'12'!D55</f>
        <v>60</v>
      </c>
      <c r="D56" s="66">
        <f t="shared" si="0"/>
        <v>0</v>
      </c>
    </row>
    <row r="57" spans="1:4" ht="10.5">
      <c r="A57" s="71" t="s">
        <v>57</v>
      </c>
      <c r="B57" s="66">
        <f>'11'!H58</f>
        <v>0</v>
      </c>
      <c r="C57" s="66">
        <f>'12'!D56</f>
        <v>0</v>
      </c>
      <c r="D57" s="66">
        <f t="shared" si="0"/>
        <v>0</v>
      </c>
    </row>
    <row r="58" spans="1:4" ht="10.5">
      <c r="A58" s="71">
        <v>35431</v>
      </c>
      <c r="B58" s="66">
        <f>'11'!H59</f>
        <v>38.756616052060735</v>
      </c>
      <c r="C58" s="66">
        <f>'12'!D57</f>
        <v>54</v>
      </c>
      <c r="D58" s="66">
        <f t="shared" si="0"/>
        <v>0</v>
      </c>
    </row>
  </sheetData>
  <printOptions/>
  <pageMargins left="2.2" right="0.75" top="1" bottom="1" header="0.492125985" footer="0.49212598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K174"/>
  <sheetViews>
    <sheetView showGridLines="0" workbookViewId="0" topLeftCell="A1">
      <selection activeCell="A1" sqref="A1"/>
    </sheetView>
  </sheetViews>
  <sheetFormatPr defaultColWidth="9.33203125" defaultRowHeight="11.25" customHeight="1"/>
  <cols>
    <col min="1" max="1" width="10.66015625" style="3" customWidth="1"/>
    <col min="2" max="2" width="2.16015625" style="3" customWidth="1"/>
    <col min="3" max="3" width="10.66015625" style="3" customWidth="1"/>
    <col min="4" max="4" width="15.66015625" style="3" bestFit="1" customWidth="1"/>
    <col min="5" max="5" width="15.83203125" style="3" customWidth="1"/>
    <col min="6" max="6" width="15.66015625" style="3" customWidth="1"/>
    <col min="7" max="7" width="14.5" style="3" customWidth="1"/>
    <col min="8" max="8" width="15" style="3" customWidth="1"/>
    <col min="9" max="9" width="14.66015625" style="3" customWidth="1"/>
    <col min="10" max="10" width="15.16015625" style="3" customWidth="1"/>
    <col min="11" max="11" width="18.83203125" style="3" customWidth="1"/>
    <col min="12" max="16384" width="13.33203125" style="3" customWidth="1"/>
  </cols>
  <sheetData>
    <row r="1" s="8" customFormat="1" ht="11.25" customHeight="1"/>
    <row r="2" s="8" customFormat="1" ht="11.25" customHeight="1"/>
    <row r="6" s="8" customFormat="1" ht="11.25" customHeight="1">
      <c r="A6" s="8" t="s">
        <v>40</v>
      </c>
    </row>
    <row r="7" spans="1:3" ht="11.25" customHeight="1">
      <c r="A7" s="29"/>
      <c r="B7" s="29"/>
      <c r="C7" s="29"/>
    </row>
    <row r="10" spans="1:3" ht="11.25" customHeight="1">
      <c r="A10" s="7" t="s">
        <v>54</v>
      </c>
      <c r="B10" s="7"/>
      <c r="C10" s="7"/>
    </row>
    <row r="11" spans="1:3" ht="11.25" customHeight="1">
      <c r="A11" s="8" t="s">
        <v>55</v>
      </c>
      <c r="B11" s="8"/>
      <c r="C11" s="8"/>
    </row>
    <row r="12" ht="11.25" customHeight="1" thickBot="1"/>
    <row r="13" spans="1:11" ht="11.25" customHeight="1" thickBot="1" thickTop="1">
      <c r="A13" s="78" t="s">
        <v>3</v>
      </c>
      <c r="B13" s="79"/>
      <c r="C13" s="80"/>
      <c r="D13" s="30" t="s">
        <v>4</v>
      </c>
      <c r="E13" s="30" t="s">
        <v>5</v>
      </c>
      <c r="F13" s="30" t="s">
        <v>6</v>
      </c>
      <c r="G13" s="30" t="s">
        <v>7</v>
      </c>
      <c r="H13" s="30" t="s">
        <v>8</v>
      </c>
      <c r="I13" s="30" t="s">
        <v>9</v>
      </c>
      <c r="J13" s="15"/>
      <c r="K13" s="15"/>
    </row>
    <row r="14" ht="11.25" customHeight="1" thickBot="1" thickTop="1"/>
    <row r="15" spans="1:9" ht="11.25" customHeight="1" thickTop="1">
      <c r="A15" s="31" t="s">
        <v>1</v>
      </c>
      <c r="B15" s="73" t="s">
        <v>38</v>
      </c>
      <c r="C15" s="73" t="s">
        <v>105</v>
      </c>
      <c r="D15" s="1" t="s">
        <v>15</v>
      </c>
      <c r="E15" s="1" t="s">
        <v>12</v>
      </c>
      <c r="F15" s="1" t="s">
        <v>13</v>
      </c>
      <c r="G15" s="1" t="s">
        <v>52</v>
      </c>
      <c r="H15" s="1" t="s">
        <v>11</v>
      </c>
      <c r="I15" s="2" t="s">
        <v>0</v>
      </c>
    </row>
    <row r="16" spans="1:9" ht="11.25" customHeight="1">
      <c r="A16" s="32"/>
      <c r="B16" s="4"/>
      <c r="C16" s="4" t="s">
        <v>106</v>
      </c>
      <c r="D16" s="5" t="s">
        <v>16</v>
      </c>
      <c r="E16" s="5" t="s">
        <v>17</v>
      </c>
      <c r="F16" s="5" t="s">
        <v>15</v>
      </c>
      <c r="G16" s="5" t="s">
        <v>22</v>
      </c>
      <c r="H16" s="5" t="s">
        <v>18</v>
      </c>
      <c r="I16" s="43" t="s">
        <v>19</v>
      </c>
    </row>
    <row r="17" spans="1:9" ht="11.25" customHeight="1">
      <c r="A17" s="32"/>
      <c r="B17" s="4"/>
      <c r="C17" s="4" t="s">
        <v>107</v>
      </c>
      <c r="D17" s="5" t="s">
        <v>45</v>
      </c>
      <c r="E17" s="5" t="s">
        <v>20</v>
      </c>
      <c r="F17" s="5" t="s">
        <v>21</v>
      </c>
      <c r="G17" s="44" t="s">
        <v>25</v>
      </c>
      <c r="H17" s="5" t="s">
        <v>2</v>
      </c>
      <c r="I17" s="43" t="s">
        <v>23</v>
      </c>
    </row>
    <row r="18" spans="1:9" ht="11.25" customHeight="1">
      <c r="A18" s="32"/>
      <c r="B18" s="4"/>
      <c r="C18" s="4"/>
      <c r="D18" s="5" t="s">
        <v>46</v>
      </c>
      <c r="E18" s="5" t="s">
        <v>24</v>
      </c>
      <c r="F18" s="5"/>
      <c r="G18" s="45" t="s">
        <v>27</v>
      </c>
      <c r="H18" s="5"/>
      <c r="I18" s="43" t="s">
        <v>26</v>
      </c>
    </row>
    <row r="19" spans="1:9" ht="11.25" customHeight="1">
      <c r="A19" s="32"/>
      <c r="B19" s="4"/>
      <c r="C19" s="4"/>
      <c r="D19" s="5"/>
      <c r="E19" s="5"/>
      <c r="F19" s="5"/>
      <c r="G19" s="45" t="s">
        <v>29</v>
      </c>
      <c r="H19" s="5"/>
      <c r="I19" s="6" t="s">
        <v>28</v>
      </c>
    </row>
    <row r="20" spans="1:9" ht="11.25" customHeight="1">
      <c r="A20" s="32"/>
      <c r="B20" s="4"/>
      <c r="C20" s="4"/>
      <c r="D20" s="5"/>
      <c r="E20" s="46"/>
      <c r="F20" s="5"/>
      <c r="G20" s="52">
        <v>37288</v>
      </c>
      <c r="H20" s="5"/>
      <c r="I20" s="6" t="s">
        <v>30</v>
      </c>
    </row>
    <row r="21" spans="1:9" ht="11.25" customHeight="1" thickBot="1">
      <c r="A21" s="33"/>
      <c r="B21" s="74"/>
      <c r="C21" s="74"/>
      <c r="D21" s="34" t="s">
        <v>50</v>
      </c>
      <c r="E21" s="35"/>
      <c r="F21" s="34" t="s">
        <v>14</v>
      </c>
      <c r="G21" s="50" t="s">
        <v>53</v>
      </c>
      <c r="H21" s="34" t="s">
        <v>44</v>
      </c>
      <c r="I21" s="36" t="s">
        <v>47</v>
      </c>
    </row>
    <row r="22" spans="1:9" s="10" customFormat="1" ht="11.25" customHeight="1" thickTop="1">
      <c r="A22" s="4"/>
      <c r="B22" s="4"/>
      <c r="C22" s="4"/>
      <c r="D22" s="4"/>
      <c r="E22" s="37"/>
      <c r="F22" s="4"/>
      <c r="G22" s="4"/>
      <c r="I22" s="4"/>
    </row>
    <row r="23" spans="1:9" ht="11.25" customHeight="1">
      <c r="A23" s="75">
        <f>'13'!A21</f>
        <v>34394</v>
      </c>
      <c r="B23" s="77" t="s">
        <v>38</v>
      </c>
      <c r="C23" s="76">
        <f>A24</f>
        <v>34425</v>
      </c>
      <c r="D23" s="38">
        <f>'13'!D21</f>
        <v>656.0998872017358</v>
      </c>
      <c r="E23" s="39">
        <f>'[5]Plan5'!D285</f>
        <v>0.0025744741038262694</v>
      </c>
      <c r="F23" s="38">
        <f aca="true" t="shared" si="0" ref="F23:F60">D23*E23</f>
        <v>1.6891121691242053</v>
      </c>
      <c r="G23" s="51">
        <f>'[2]juros'!$F$322+'[2]Pro-rata'!$B$17</f>
        <v>55.46666666666667</v>
      </c>
      <c r="H23" s="38">
        <f>(F23*G23%)</f>
        <v>0.9368942164742258</v>
      </c>
      <c r="I23" s="47">
        <f>F23+H23</f>
        <v>2.626006385598431</v>
      </c>
    </row>
    <row r="24" spans="1:9" ht="11.25" customHeight="1">
      <c r="A24" s="75">
        <f>'13'!A22</f>
        <v>34425</v>
      </c>
      <c r="B24" s="77" t="s">
        <v>38</v>
      </c>
      <c r="C24" s="76">
        <f aca="true" t="shared" si="1" ref="C24:C59">A25</f>
        <v>34455</v>
      </c>
      <c r="D24" s="38">
        <f>'13'!D22</f>
        <v>0</v>
      </c>
      <c r="E24" s="39">
        <f>'[5]Plan5'!D286</f>
        <v>0.0017630659142066892</v>
      </c>
      <c r="F24" s="38">
        <f t="shared" si="0"/>
        <v>0</v>
      </c>
      <c r="G24" s="51">
        <f>G23</f>
        <v>55.46666666666667</v>
      </c>
      <c r="H24" s="38">
        <f aca="true" t="shared" si="2" ref="H24:H60">(F24*G24%)</f>
        <v>0</v>
      </c>
      <c r="I24" s="47">
        <f aca="true" t="shared" si="3" ref="I24:I60">F24+H24</f>
        <v>0</v>
      </c>
    </row>
    <row r="25" spans="1:9" ht="11.25" customHeight="1">
      <c r="A25" s="75">
        <f>'13'!A23</f>
        <v>34455</v>
      </c>
      <c r="B25" s="77" t="s">
        <v>38</v>
      </c>
      <c r="C25" s="76">
        <f t="shared" si="1"/>
        <v>34486</v>
      </c>
      <c r="D25" s="38">
        <f>'13'!D23</f>
        <v>0</v>
      </c>
      <c r="E25" s="39">
        <f>'[5]Plan5'!D287</f>
        <v>0.001204168901676066</v>
      </c>
      <c r="F25" s="38">
        <f t="shared" si="0"/>
        <v>0</v>
      </c>
      <c r="G25" s="51">
        <f aca="true" t="shared" si="4" ref="G25:G60">G24</f>
        <v>55.46666666666667</v>
      </c>
      <c r="H25" s="38">
        <f t="shared" si="2"/>
        <v>0</v>
      </c>
      <c r="I25" s="47">
        <f t="shared" si="3"/>
        <v>0</v>
      </c>
    </row>
    <row r="26" spans="1:9" ht="11.25" customHeight="1">
      <c r="A26" s="75">
        <f>'13'!A24</f>
        <v>34486</v>
      </c>
      <c r="B26" s="77" t="s">
        <v>38</v>
      </c>
      <c r="C26" s="76">
        <f t="shared" si="1"/>
        <v>34516</v>
      </c>
      <c r="D26" s="38">
        <f>'13'!D24</f>
        <v>0</v>
      </c>
      <c r="E26" s="39">
        <f>'[5]Plan5'!D288</f>
        <v>0.0008198122080170731</v>
      </c>
      <c r="F26" s="38">
        <f t="shared" si="0"/>
        <v>0</v>
      </c>
      <c r="G26" s="51">
        <f t="shared" si="4"/>
        <v>55.46666666666667</v>
      </c>
      <c r="H26" s="38">
        <f t="shared" si="2"/>
        <v>0</v>
      </c>
      <c r="I26" s="47">
        <f t="shared" si="3"/>
        <v>0</v>
      </c>
    </row>
    <row r="27" spans="1:9" ht="11.25" customHeight="1">
      <c r="A27" s="75">
        <f>'13'!A25</f>
        <v>34516</v>
      </c>
      <c r="B27" s="77" t="s">
        <v>38</v>
      </c>
      <c r="C27" s="76">
        <f t="shared" si="1"/>
        <v>34547</v>
      </c>
      <c r="D27" s="38">
        <f>'13'!D25</f>
        <v>4.965292841648591</v>
      </c>
      <c r="E27" s="39">
        <f>'[5]Plan5'!D289</f>
        <v>2.14659322596711</v>
      </c>
      <c r="F27" s="38">
        <f t="shared" si="0"/>
        <v>10.658463978825848</v>
      </c>
      <c r="G27" s="51">
        <f t="shared" si="4"/>
        <v>55.46666666666667</v>
      </c>
      <c r="H27" s="38">
        <f t="shared" si="2"/>
        <v>5.9118946869220705</v>
      </c>
      <c r="I27" s="47">
        <f t="shared" si="3"/>
        <v>16.570358665747918</v>
      </c>
    </row>
    <row r="28" spans="1:9" ht="11.25" customHeight="1">
      <c r="A28" s="75">
        <f>'13'!A26</f>
        <v>34547</v>
      </c>
      <c r="B28" s="77" t="s">
        <v>38</v>
      </c>
      <c r="C28" s="76">
        <f t="shared" si="1"/>
        <v>34578</v>
      </c>
      <c r="D28" s="38">
        <f>'13'!D26</f>
        <v>8.934924078091107</v>
      </c>
      <c r="E28" s="39">
        <f>'[5]Plan5'!D290</f>
        <v>2.101799266875862</v>
      </c>
      <c r="F28" s="38">
        <f t="shared" si="0"/>
        <v>18.779416876923378</v>
      </c>
      <c r="G28" s="51">
        <f t="shared" si="4"/>
        <v>55.46666666666667</v>
      </c>
      <c r="H28" s="38">
        <f t="shared" si="2"/>
        <v>10.416316561066832</v>
      </c>
      <c r="I28" s="47">
        <f t="shared" si="3"/>
        <v>29.19573343799021</v>
      </c>
    </row>
    <row r="29" spans="1:9" ht="11.25" customHeight="1">
      <c r="A29" s="75">
        <f>'13'!A27</f>
        <v>34578</v>
      </c>
      <c r="B29" s="77" t="s">
        <v>38</v>
      </c>
      <c r="C29" s="76">
        <f t="shared" si="1"/>
        <v>34608</v>
      </c>
      <c r="D29" s="38">
        <f>'13'!D27</f>
        <v>6.787418655097614</v>
      </c>
      <c r="E29" s="39">
        <f>'[5]Plan5'!D291</f>
        <v>2.051754555975202</v>
      </c>
      <c r="F29" s="38">
        <f t="shared" si="0"/>
        <v>13.92611714890761</v>
      </c>
      <c r="G29" s="51">
        <f t="shared" si="4"/>
        <v>55.46666666666667</v>
      </c>
      <c r="H29" s="38">
        <f t="shared" si="2"/>
        <v>7.724352978594087</v>
      </c>
      <c r="I29" s="47">
        <f t="shared" si="3"/>
        <v>21.6504701275017</v>
      </c>
    </row>
    <row r="30" spans="1:9" ht="11.25" customHeight="1">
      <c r="A30" s="75">
        <f>'13'!A28</f>
        <v>34608</v>
      </c>
      <c r="B30" s="77" t="s">
        <v>38</v>
      </c>
      <c r="C30" s="76">
        <f t="shared" si="1"/>
        <v>34639</v>
      </c>
      <c r="D30" s="38">
        <f>'13'!D28</f>
        <v>3.3318872017353627</v>
      </c>
      <c r="E30" s="39">
        <f>'[5]Plan5'!D292</f>
        <v>2.000637069214241</v>
      </c>
      <c r="F30" s="38">
        <f t="shared" si="0"/>
        <v>6.665897046232274</v>
      </c>
      <c r="G30" s="51">
        <f t="shared" si="4"/>
        <v>55.46666666666667</v>
      </c>
      <c r="H30" s="38">
        <f t="shared" si="2"/>
        <v>3.6973508949768346</v>
      </c>
      <c r="I30" s="47">
        <f t="shared" si="3"/>
        <v>10.363247941209108</v>
      </c>
    </row>
    <row r="31" spans="1:9" ht="11.25" customHeight="1">
      <c r="A31" s="75">
        <f>'13'!A29</f>
        <v>34639</v>
      </c>
      <c r="B31" s="77" t="s">
        <v>38</v>
      </c>
      <c r="C31" s="76">
        <f t="shared" si="1"/>
        <v>34669</v>
      </c>
      <c r="D31" s="38">
        <f>'13'!D29</f>
        <v>3.7657266811279833</v>
      </c>
      <c r="E31" s="39">
        <f>'[5]Plan5'!D293</f>
        <v>1.9438555078533695</v>
      </c>
      <c r="F31" s="38">
        <f t="shared" si="0"/>
        <v>7.32002855018102</v>
      </c>
      <c r="G31" s="51">
        <f t="shared" si="4"/>
        <v>55.46666666666667</v>
      </c>
      <c r="H31" s="38">
        <f t="shared" si="2"/>
        <v>4.060175835833738</v>
      </c>
      <c r="I31" s="47">
        <f t="shared" si="3"/>
        <v>11.380204386014757</v>
      </c>
    </row>
    <row r="32" spans="1:9" ht="11.25" customHeight="1">
      <c r="A32" s="75">
        <f>'13'!A30</f>
        <v>34669</v>
      </c>
      <c r="B32" s="77" t="s">
        <v>38</v>
      </c>
      <c r="C32" s="76">
        <f>C33</f>
        <v>34700</v>
      </c>
      <c r="D32" s="38">
        <f>'13'!D30</f>
        <v>7.496746203904557</v>
      </c>
      <c r="E32" s="39">
        <f>'[5]Plan5'!D294</f>
        <v>1.8895669107430202</v>
      </c>
      <c r="F32" s="38">
        <f t="shared" si="0"/>
        <v>14.165603565136397</v>
      </c>
      <c r="G32" s="51">
        <f t="shared" si="4"/>
        <v>55.46666666666667</v>
      </c>
      <c r="H32" s="38">
        <f t="shared" si="2"/>
        <v>7.857188110795654</v>
      </c>
      <c r="I32" s="47">
        <f t="shared" si="3"/>
        <v>22.02279167593205</v>
      </c>
    </row>
    <row r="33" spans="1:9" ht="11.25" customHeight="1">
      <c r="A33" s="75" t="str">
        <f>'13'!A31</f>
        <v>13º/94</v>
      </c>
      <c r="B33" s="77" t="s">
        <v>38</v>
      </c>
      <c r="C33" s="76">
        <f t="shared" si="1"/>
        <v>34700</v>
      </c>
      <c r="D33" s="38">
        <f>'13'!D31</f>
        <v>0</v>
      </c>
      <c r="E33" s="39">
        <f>E32</f>
        <v>1.8895669107430202</v>
      </c>
      <c r="F33" s="38">
        <f t="shared" si="0"/>
        <v>0</v>
      </c>
      <c r="G33" s="51">
        <f t="shared" si="4"/>
        <v>55.46666666666667</v>
      </c>
      <c r="H33" s="38">
        <f t="shared" si="2"/>
        <v>0</v>
      </c>
      <c r="I33" s="47">
        <f t="shared" si="3"/>
        <v>0</v>
      </c>
    </row>
    <row r="34" spans="1:9" ht="11.25" customHeight="1">
      <c r="A34" s="75">
        <f>'13'!A32</f>
        <v>34700</v>
      </c>
      <c r="B34" s="77" t="s">
        <v>38</v>
      </c>
      <c r="C34" s="76">
        <f t="shared" si="1"/>
        <v>34731</v>
      </c>
      <c r="D34" s="38">
        <f>'13'!D32</f>
        <v>2.451193058568336</v>
      </c>
      <c r="E34" s="39">
        <f>'[5]Plan5'!D295</f>
        <v>1.8506792536895682</v>
      </c>
      <c r="F34" s="38">
        <f t="shared" si="0"/>
        <v>4.536372140280298</v>
      </c>
      <c r="G34" s="51">
        <f t="shared" si="4"/>
        <v>55.46666666666667</v>
      </c>
      <c r="H34" s="38">
        <f t="shared" si="2"/>
        <v>2.516174413808805</v>
      </c>
      <c r="I34" s="47">
        <f t="shared" si="3"/>
        <v>7.052546554089103</v>
      </c>
    </row>
    <row r="35" spans="1:9" ht="11.25" customHeight="1">
      <c r="A35" s="75">
        <f>'13'!A33</f>
        <v>34731</v>
      </c>
      <c r="B35" s="77" t="s">
        <v>38</v>
      </c>
      <c r="C35" s="76">
        <f t="shared" si="1"/>
        <v>34759</v>
      </c>
      <c r="D35" s="38">
        <f>'13'!D33</f>
        <v>0.368763557483728</v>
      </c>
      <c r="E35" s="39">
        <f>'[5]Plan5'!D296</f>
        <v>1.81700803309644</v>
      </c>
      <c r="F35" s="38">
        <f t="shared" si="0"/>
        <v>0.6700463462611547</v>
      </c>
      <c r="G35" s="51">
        <f t="shared" si="4"/>
        <v>55.46666666666667</v>
      </c>
      <c r="H35" s="38">
        <f t="shared" si="2"/>
        <v>0.3716523733928538</v>
      </c>
      <c r="I35" s="47">
        <f t="shared" si="3"/>
        <v>1.0416987196540084</v>
      </c>
    </row>
    <row r="36" spans="1:9" ht="11.25" customHeight="1">
      <c r="A36" s="75">
        <f>'13'!A34</f>
        <v>34759</v>
      </c>
      <c r="B36" s="77" t="s">
        <v>38</v>
      </c>
      <c r="C36" s="76">
        <f t="shared" si="1"/>
        <v>34790</v>
      </c>
      <c r="D36" s="38">
        <f>'13'!D34</f>
        <v>5.422993492407805</v>
      </c>
      <c r="E36" s="39">
        <f>'[5]Plan5'!D297</f>
        <v>1.7761596154688166</v>
      </c>
      <c r="F36" s="38">
        <f t="shared" si="0"/>
        <v>9.632102036164943</v>
      </c>
      <c r="G36" s="51">
        <f t="shared" si="4"/>
        <v>55.46666666666667</v>
      </c>
      <c r="H36" s="38">
        <f t="shared" si="2"/>
        <v>5.342605929392821</v>
      </c>
      <c r="I36" s="47">
        <f t="shared" si="3"/>
        <v>14.974707965557764</v>
      </c>
    </row>
    <row r="37" spans="1:9" ht="11.25" customHeight="1">
      <c r="A37" s="75">
        <f>'13'!A35</f>
        <v>34790</v>
      </c>
      <c r="B37" s="77" t="s">
        <v>38</v>
      </c>
      <c r="C37" s="76">
        <f t="shared" si="1"/>
        <v>34820</v>
      </c>
      <c r="D37" s="38">
        <f>'13'!D35</f>
        <v>0</v>
      </c>
      <c r="E37" s="39">
        <f>'[5]Plan5'!D298</f>
        <v>1.7166486345316396</v>
      </c>
      <c r="F37" s="38">
        <f t="shared" si="0"/>
        <v>0</v>
      </c>
      <c r="G37" s="51">
        <f t="shared" si="4"/>
        <v>55.46666666666667</v>
      </c>
      <c r="H37" s="38">
        <f t="shared" si="2"/>
        <v>0</v>
      </c>
      <c r="I37" s="47">
        <f t="shared" si="3"/>
        <v>0</v>
      </c>
    </row>
    <row r="38" spans="1:9" ht="11.25" customHeight="1">
      <c r="A38" s="75">
        <f>'13'!A36</f>
        <v>34820</v>
      </c>
      <c r="B38" s="77" t="s">
        <v>38</v>
      </c>
      <c r="C38" s="76">
        <f t="shared" si="1"/>
        <v>34851</v>
      </c>
      <c r="D38" s="38">
        <f>'13'!D36</f>
        <v>5.791757049891537</v>
      </c>
      <c r="E38" s="39">
        <f>'[5]Plan5'!D299</f>
        <v>1.6626608813913588</v>
      </c>
      <c r="F38" s="38">
        <f t="shared" si="0"/>
        <v>9.629727881377278</v>
      </c>
      <c r="G38" s="51">
        <f t="shared" si="4"/>
        <v>55.46666666666667</v>
      </c>
      <c r="H38" s="38">
        <f t="shared" si="2"/>
        <v>5.341289064870597</v>
      </c>
      <c r="I38" s="47">
        <f t="shared" si="3"/>
        <v>14.971016946247875</v>
      </c>
    </row>
    <row r="39" spans="1:9" ht="11.25" customHeight="1">
      <c r="A39" s="75">
        <f>'13'!A37</f>
        <v>34851</v>
      </c>
      <c r="B39" s="77" t="s">
        <v>38</v>
      </c>
      <c r="C39" s="76">
        <f t="shared" si="1"/>
        <v>34881</v>
      </c>
      <c r="D39" s="38">
        <f>'13'!D37</f>
        <v>0</v>
      </c>
      <c r="E39" s="39">
        <f>'[5]Plan5'!D300</f>
        <v>1.6160171945383155</v>
      </c>
      <c r="F39" s="38">
        <f t="shared" si="0"/>
        <v>0</v>
      </c>
      <c r="G39" s="51">
        <f t="shared" si="4"/>
        <v>55.46666666666667</v>
      </c>
      <c r="H39" s="38">
        <f t="shared" si="2"/>
        <v>0</v>
      </c>
      <c r="I39" s="47">
        <f t="shared" si="3"/>
        <v>0</v>
      </c>
    </row>
    <row r="40" spans="1:9" ht="11.25" customHeight="1">
      <c r="A40" s="75">
        <f>'13'!A38</f>
        <v>34881</v>
      </c>
      <c r="B40" s="77" t="s">
        <v>38</v>
      </c>
      <c r="C40" s="76">
        <f t="shared" si="1"/>
        <v>34912</v>
      </c>
      <c r="D40" s="38">
        <f>'13'!D38</f>
        <v>0</v>
      </c>
      <c r="E40" s="39">
        <f>'[5]Plan5'!D301</f>
        <v>1.5690943809648874</v>
      </c>
      <c r="F40" s="38">
        <f t="shared" si="0"/>
        <v>0</v>
      </c>
      <c r="G40" s="51">
        <f t="shared" si="4"/>
        <v>55.46666666666667</v>
      </c>
      <c r="H40" s="38">
        <f t="shared" si="2"/>
        <v>0</v>
      </c>
      <c r="I40" s="47">
        <f t="shared" si="3"/>
        <v>0</v>
      </c>
    </row>
    <row r="41" spans="1:9" ht="11.25" customHeight="1">
      <c r="A41" s="75">
        <f>'13'!A39</f>
        <v>34912</v>
      </c>
      <c r="B41" s="77" t="s">
        <v>38</v>
      </c>
      <c r="C41" s="76">
        <f t="shared" si="1"/>
        <v>34943</v>
      </c>
      <c r="D41" s="38">
        <f>'13'!D39</f>
        <v>0</v>
      </c>
      <c r="E41" s="39">
        <f>'[5]Plan5'!D302</f>
        <v>1.5292641017742927</v>
      </c>
      <c r="F41" s="38">
        <f t="shared" si="0"/>
        <v>0</v>
      </c>
      <c r="G41" s="51">
        <f t="shared" si="4"/>
        <v>55.46666666666667</v>
      </c>
      <c r="H41" s="38">
        <f t="shared" si="2"/>
        <v>0</v>
      </c>
      <c r="I41" s="47">
        <f t="shared" si="3"/>
        <v>0</v>
      </c>
    </row>
    <row r="42" spans="1:9" ht="11.25" customHeight="1">
      <c r="A42" s="75">
        <f>'13'!A40</f>
        <v>34943</v>
      </c>
      <c r="B42" s="77" t="s">
        <v>38</v>
      </c>
      <c r="C42" s="76">
        <f t="shared" si="1"/>
        <v>34973</v>
      </c>
      <c r="D42" s="38">
        <f>'13'!D40</f>
        <v>0</v>
      </c>
      <c r="E42" s="39">
        <f>'[5]Plan5'!D303</f>
        <v>1.5001705018000944</v>
      </c>
      <c r="F42" s="38">
        <f t="shared" si="0"/>
        <v>0</v>
      </c>
      <c r="G42" s="51">
        <f t="shared" si="4"/>
        <v>55.46666666666667</v>
      </c>
      <c r="H42" s="38">
        <f t="shared" si="2"/>
        <v>0</v>
      </c>
      <c r="I42" s="47">
        <f t="shared" si="3"/>
        <v>0</v>
      </c>
    </row>
    <row r="43" spans="1:9" ht="11.25" customHeight="1">
      <c r="A43" s="75">
        <f>'13'!A41</f>
        <v>34973</v>
      </c>
      <c r="B43" s="77" t="s">
        <v>38</v>
      </c>
      <c r="C43" s="76">
        <f t="shared" si="1"/>
        <v>35004</v>
      </c>
      <c r="D43" s="38">
        <f>'13'!D41</f>
        <v>0</v>
      </c>
      <c r="E43" s="39">
        <f>'[5]Plan5'!D304</f>
        <v>1.4757621994217243</v>
      </c>
      <c r="F43" s="38">
        <f t="shared" si="0"/>
        <v>0</v>
      </c>
      <c r="G43" s="51">
        <f t="shared" si="4"/>
        <v>55.46666666666667</v>
      </c>
      <c r="H43" s="38">
        <f t="shared" si="2"/>
        <v>0</v>
      </c>
      <c r="I43" s="47">
        <f t="shared" si="3"/>
        <v>0</v>
      </c>
    </row>
    <row r="44" spans="1:9" ht="11.25" customHeight="1">
      <c r="A44" s="75">
        <f>'13'!A42</f>
        <v>35004</v>
      </c>
      <c r="B44" s="77" t="s">
        <v>38</v>
      </c>
      <c r="C44" s="76">
        <f t="shared" si="1"/>
        <v>35034</v>
      </c>
      <c r="D44" s="38">
        <f>'13'!D42</f>
        <v>0</v>
      </c>
      <c r="E44" s="39">
        <f>'[5]Plan5'!D305</f>
        <v>1.4548314409874605</v>
      </c>
      <c r="F44" s="38">
        <f t="shared" si="0"/>
        <v>0</v>
      </c>
      <c r="G44" s="51">
        <f t="shared" si="4"/>
        <v>55.46666666666667</v>
      </c>
      <c r="H44" s="38">
        <f t="shared" si="2"/>
        <v>0</v>
      </c>
      <c r="I44" s="47">
        <f t="shared" si="3"/>
        <v>0</v>
      </c>
    </row>
    <row r="45" spans="1:9" ht="11.25" customHeight="1">
      <c r="A45" s="75">
        <f>'13'!A43</f>
        <v>35034</v>
      </c>
      <c r="B45" s="77" t="s">
        <v>38</v>
      </c>
      <c r="C45" s="76">
        <f>C46</f>
        <v>35065</v>
      </c>
      <c r="D45" s="38">
        <f>'13'!D43</f>
        <v>0</v>
      </c>
      <c r="E45" s="39">
        <f>'[5]Plan5'!D306</f>
        <v>1.435594475022162</v>
      </c>
      <c r="F45" s="38">
        <f t="shared" si="0"/>
        <v>0</v>
      </c>
      <c r="G45" s="51">
        <f t="shared" si="4"/>
        <v>55.46666666666667</v>
      </c>
      <c r="H45" s="38">
        <f t="shared" si="2"/>
        <v>0</v>
      </c>
      <c r="I45" s="47">
        <f t="shared" si="3"/>
        <v>0</v>
      </c>
    </row>
    <row r="46" spans="1:9" ht="11.25" customHeight="1">
      <c r="A46" s="75" t="str">
        <f>'13'!A44</f>
        <v>13º/95</v>
      </c>
      <c r="B46" s="77" t="s">
        <v>38</v>
      </c>
      <c r="C46" s="76">
        <f t="shared" si="1"/>
        <v>35065</v>
      </c>
      <c r="D46" s="38">
        <f>'13'!D44</f>
        <v>0</v>
      </c>
      <c r="E46" s="39">
        <f>E45</f>
        <v>1.435594475022162</v>
      </c>
      <c r="F46" s="38">
        <f t="shared" si="0"/>
        <v>0</v>
      </c>
      <c r="G46" s="51">
        <f t="shared" si="4"/>
        <v>55.46666666666667</v>
      </c>
      <c r="H46" s="38">
        <f t="shared" si="2"/>
        <v>0</v>
      </c>
      <c r="I46" s="47">
        <f t="shared" si="3"/>
        <v>0</v>
      </c>
    </row>
    <row r="47" spans="1:9" ht="11.25" customHeight="1">
      <c r="A47" s="75">
        <f>'13'!A45</f>
        <v>35065</v>
      </c>
      <c r="B47" s="77" t="s">
        <v>38</v>
      </c>
      <c r="C47" s="76">
        <f t="shared" si="1"/>
        <v>35096</v>
      </c>
      <c r="D47" s="38">
        <f>'13'!D45</f>
        <v>0</v>
      </c>
      <c r="E47" s="39">
        <f>'[5]Plan5'!D307</f>
        <v>1.4178346778474455</v>
      </c>
      <c r="F47" s="38">
        <f t="shared" si="0"/>
        <v>0</v>
      </c>
      <c r="G47" s="51">
        <f t="shared" si="4"/>
        <v>55.46666666666667</v>
      </c>
      <c r="H47" s="38">
        <f t="shared" si="2"/>
        <v>0</v>
      </c>
      <c r="I47" s="47">
        <f t="shared" si="3"/>
        <v>0</v>
      </c>
    </row>
    <row r="48" spans="1:9" ht="11.25" customHeight="1">
      <c r="A48" s="75">
        <f>'13'!A46</f>
        <v>35096</v>
      </c>
      <c r="B48" s="77" t="s">
        <v>38</v>
      </c>
      <c r="C48" s="76">
        <f t="shared" si="1"/>
        <v>35125</v>
      </c>
      <c r="D48" s="38">
        <f>'13'!D46</f>
        <v>0</v>
      </c>
      <c r="E48" s="39">
        <f>'[5]Plan5'!D308</f>
        <v>1.4043181159811273</v>
      </c>
      <c r="F48" s="38">
        <f t="shared" si="0"/>
        <v>0</v>
      </c>
      <c r="G48" s="51">
        <f t="shared" si="4"/>
        <v>55.46666666666667</v>
      </c>
      <c r="H48" s="38">
        <f t="shared" si="2"/>
        <v>0</v>
      </c>
      <c r="I48" s="47">
        <f t="shared" si="3"/>
        <v>0</v>
      </c>
    </row>
    <row r="49" spans="1:9" ht="11.25" customHeight="1">
      <c r="A49" s="75">
        <f>'13'!A47</f>
        <v>35125</v>
      </c>
      <c r="B49" s="77" t="s">
        <v>38</v>
      </c>
      <c r="C49" s="76">
        <f t="shared" si="1"/>
        <v>35156</v>
      </c>
      <c r="D49" s="38">
        <f>'13'!D47</f>
        <v>0</v>
      </c>
      <c r="E49" s="39">
        <f>'[5]Plan5'!D309</f>
        <v>1.3929806464992684</v>
      </c>
      <c r="F49" s="38">
        <f t="shared" si="0"/>
        <v>0</v>
      </c>
      <c r="G49" s="51">
        <f t="shared" si="4"/>
        <v>55.46666666666667</v>
      </c>
      <c r="H49" s="38">
        <f t="shared" si="2"/>
        <v>0</v>
      </c>
      <c r="I49" s="47">
        <f t="shared" si="3"/>
        <v>0</v>
      </c>
    </row>
    <row r="50" spans="1:9" ht="11.25" customHeight="1">
      <c r="A50" s="75">
        <f>'13'!A48</f>
        <v>35156</v>
      </c>
      <c r="B50" s="77" t="s">
        <v>38</v>
      </c>
      <c r="C50" s="76">
        <f t="shared" si="1"/>
        <v>35186</v>
      </c>
      <c r="D50" s="38">
        <f>'13'!D48</f>
        <v>0</v>
      </c>
      <c r="E50" s="39">
        <f>'[5]Plan5'!D310</f>
        <v>1.383851378952322</v>
      </c>
      <c r="F50" s="38">
        <f t="shared" si="0"/>
        <v>0</v>
      </c>
      <c r="G50" s="51">
        <f t="shared" si="4"/>
        <v>55.46666666666667</v>
      </c>
      <c r="H50" s="38">
        <f t="shared" si="2"/>
        <v>0</v>
      </c>
      <c r="I50" s="47">
        <f t="shared" si="3"/>
        <v>0</v>
      </c>
    </row>
    <row r="51" spans="1:9" ht="11.25" customHeight="1">
      <c r="A51" s="75">
        <f>'13'!A49</f>
        <v>35186</v>
      </c>
      <c r="B51" s="77" t="s">
        <v>38</v>
      </c>
      <c r="C51" s="76">
        <f t="shared" si="1"/>
        <v>35217</v>
      </c>
      <c r="D51" s="38">
        <f>'13'!D49</f>
        <v>0</v>
      </c>
      <c r="E51" s="39">
        <f>'[5]Plan5'!D311</f>
        <v>1.3757509573156472</v>
      </c>
      <c r="F51" s="38">
        <f t="shared" si="0"/>
        <v>0</v>
      </c>
      <c r="G51" s="51">
        <f t="shared" si="4"/>
        <v>55.46666666666667</v>
      </c>
      <c r="H51" s="38">
        <f t="shared" si="2"/>
        <v>0</v>
      </c>
      <c r="I51" s="47">
        <f t="shared" si="3"/>
        <v>0</v>
      </c>
    </row>
    <row r="52" spans="1:9" ht="11.25" customHeight="1">
      <c r="A52" s="75">
        <f>'13'!A50</f>
        <v>35217</v>
      </c>
      <c r="B52" s="77" t="s">
        <v>38</v>
      </c>
      <c r="C52" s="76">
        <f t="shared" si="1"/>
        <v>35247</v>
      </c>
      <c r="D52" s="38">
        <f>'13'!D50</f>
        <v>0</v>
      </c>
      <c r="E52" s="39">
        <f>'[5]Plan5'!D312</f>
        <v>1.3674111169135914</v>
      </c>
      <c r="F52" s="38">
        <f t="shared" si="0"/>
        <v>0</v>
      </c>
      <c r="G52" s="51">
        <f t="shared" si="4"/>
        <v>55.46666666666667</v>
      </c>
      <c r="H52" s="38">
        <f t="shared" si="2"/>
        <v>0</v>
      </c>
      <c r="I52" s="47">
        <f t="shared" si="3"/>
        <v>0</v>
      </c>
    </row>
    <row r="53" spans="1:9" ht="11.25" customHeight="1">
      <c r="A53" s="75">
        <f>'13'!A51</f>
        <v>35247</v>
      </c>
      <c r="B53" s="77" t="s">
        <v>38</v>
      </c>
      <c r="C53" s="76">
        <f t="shared" si="1"/>
        <v>35278</v>
      </c>
      <c r="D53" s="38">
        <f>'13'!D51</f>
        <v>0</v>
      </c>
      <c r="E53" s="39">
        <f>'[5]Plan5'!D313</f>
        <v>1.3594569343904728</v>
      </c>
      <c r="F53" s="38">
        <f t="shared" si="0"/>
        <v>0</v>
      </c>
      <c r="G53" s="51">
        <f t="shared" si="4"/>
        <v>55.46666666666667</v>
      </c>
      <c r="H53" s="38">
        <f t="shared" si="2"/>
        <v>0</v>
      </c>
      <c r="I53" s="47">
        <f t="shared" si="3"/>
        <v>0</v>
      </c>
    </row>
    <row r="54" spans="1:9" ht="11.25" customHeight="1">
      <c r="A54" s="75">
        <f>'13'!A52</f>
        <v>35278</v>
      </c>
      <c r="B54" s="77" t="s">
        <v>38</v>
      </c>
      <c r="C54" s="76">
        <f t="shared" si="1"/>
        <v>35309</v>
      </c>
      <c r="D54" s="38">
        <f>'13'!D52</f>
        <v>0</v>
      </c>
      <c r="E54" s="39">
        <f>'[5]Plan5'!D314</f>
        <v>1.350979537790835</v>
      </c>
      <c r="F54" s="38">
        <f t="shared" si="0"/>
        <v>0</v>
      </c>
      <c r="G54" s="51">
        <f t="shared" si="4"/>
        <v>55.46666666666667</v>
      </c>
      <c r="H54" s="38">
        <f t="shared" si="2"/>
        <v>0</v>
      </c>
      <c r="I54" s="47">
        <f t="shared" si="3"/>
        <v>0</v>
      </c>
    </row>
    <row r="55" spans="1:9" ht="11.25" customHeight="1">
      <c r="A55" s="75">
        <f>'13'!A53</f>
        <v>35309</v>
      </c>
      <c r="B55" s="77" t="s">
        <v>38</v>
      </c>
      <c r="C55" s="76">
        <f t="shared" si="1"/>
        <v>35339</v>
      </c>
      <c r="D55" s="38">
        <f>'13'!D53</f>
        <v>0</v>
      </c>
      <c r="E55" s="39">
        <f>'[5]Plan5'!D315</f>
        <v>1.342094869753069</v>
      </c>
      <c r="F55" s="38">
        <f t="shared" si="0"/>
        <v>0</v>
      </c>
      <c r="G55" s="51">
        <f t="shared" si="4"/>
        <v>55.46666666666667</v>
      </c>
      <c r="H55" s="38">
        <f t="shared" si="2"/>
        <v>0</v>
      </c>
      <c r="I55" s="47">
        <f t="shared" si="3"/>
        <v>0</v>
      </c>
    </row>
    <row r="56" spans="1:9" ht="11.25" customHeight="1">
      <c r="A56" s="75">
        <f>'13'!A54</f>
        <v>35339</v>
      </c>
      <c r="B56" s="77" t="s">
        <v>38</v>
      </c>
      <c r="C56" s="76">
        <f t="shared" si="1"/>
        <v>35370</v>
      </c>
      <c r="D56" s="38">
        <f>'13'!D54</f>
        <v>0</v>
      </c>
      <c r="E56" s="39">
        <f>'[5]Plan5'!D316</f>
        <v>1.3322111948981208</v>
      </c>
      <c r="F56" s="38">
        <f t="shared" si="0"/>
        <v>0</v>
      </c>
      <c r="G56" s="51">
        <f t="shared" si="4"/>
        <v>55.46666666666667</v>
      </c>
      <c r="H56" s="38">
        <f t="shared" si="2"/>
        <v>0</v>
      </c>
      <c r="I56" s="47">
        <f t="shared" si="3"/>
        <v>0</v>
      </c>
    </row>
    <row r="57" spans="1:9" ht="11.25" customHeight="1">
      <c r="A57" s="75">
        <f>'13'!A55</f>
        <v>35370</v>
      </c>
      <c r="B57" s="77" t="s">
        <v>38</v>
      </c>
      <c r="C57" s="76">
        <f t="shared" si="1"/>
        <v>35400</v>
      </c>
      <c r="D57" s="38">
        <f>'13'!D55</f>
        <v>0</v>
      </c>
      <c r="E57" s="39">
        <f>'[5]Plan5'!D317</f>
        <v>1.3214466901600757</v>
      </c>
      <c r="F57" s="38">
        <f t="shared" si="0"/>
        <v>0</v>
      </c>
      <c r="G57" s="51">
        <f t="shared" si="4"/>
        <v>55.46666666666667</v>
      </c>
      <c r="H57" s="38">
        <f t="shared" si="2"/>
        <v>0</v>
      </c>
      <c r="I57" s="47">
        <f t="shared" si="3"/>
        <v>0</v>
      </c>
    </row>
    <row r="58" spans="1:9" ht="11.25" customHeight="1">
      <c r="A58" s="75">
        <f>'13'!A56</f>
        <v>35400</v>
      </c>
      <c r="B58" s="77" t="s">
        <v>38</v>
      </c>
      <c r="C58" s="76" t="str">
        <f t="shared" si="1"/>
        <v>13º/96</v>
      </c>
      <c r="D58" s="38">
        <f>'13'!D56</f>
        <v>0</v>
      </c>
      <c r="E58" s="39">
        <f>'[5]Plan5'!D318</f>
        <v>1.3100271832040862</v>
      </c>
      <c r="F58" s="38">
        <f t="shared" si="0"/>
        <v>0</v>
      </c>
      <c r="G58" s="51">
        <f t="shared" si="4"/>
        <v>55.46666666666667</v>
      </c>
      <c r="H58" s="38">
        <f t="shared" si="2"/>
        <v>0</v>
      </c>
      <c r="I58" s="47">
        <f t="shared" si="3"/>
        <v>0</v>
      </c>
    </row>
    <row r="59" spans="1:9" ht="11.25" customHeight="1">
      <c r="A59" s="75" t="str">
        <f>'13'!A57</f>
        <v>13º/96</v>
      </c>
      <c r="B59" s="77" t="s">
        <v>38</v>
      </c>
      <c r="C59" s="76">
        <f t="shared" si="1"/>
        <v>35431</v>
      </c>
      <c r="D59" s="38">
        <f>'13'!D57</f>
        <v>0</v>
      </c>
      <c r="E59" s="39">
        <f>E58</f>
        <v>1.3100271832040862</v>
      </c>
      <c r="F59" s="38">
        <f t="shared" si="0"/>
        <v>0</v>
      </c>
      <c r="G59" s="51">
        <f t="shared" si="4"/>
        <v>55.46666666666667</v>
      </c>
      <c r="H59" s="38">
        <f t="shared" si="2"/>
        <v>0</v>
      </c>
      <c r="I59" s="47">
        <f t="shared" si="3"/>
        <v>0</v>
      </c>
    </row>
    <row r="60" spans="1:9" ht="11.25" customHeight="1">
      <c r="A60" s="75">
        <f>'13'!A58</f>
        <v>35431</v>
      </c>
      <c r="B60" s="77" t="s">
        <v>38</v>
      </c>
      <c r="C60" s="76">
        <f>C59</f>
        <v>35431</v>
      </c>
      <c r="D60" s="38">
        <f>'13'!D58</f>
        <v>0</v>
      </c>
      <c r="E60" s="39">
        <f>'[5]Plan5'!D319</f>
        <v>1.3003525601565218</v>
      </c>
      <c r="F60" s="38">
        <f t="shared" si="0"/>
        <v>0</v>
      </c>
      <c r="G60" s="51">
        <f t="shared" si="4"/>
        <v>55.46666666666667</v>
      </c>
      <c r="H60" s="38">
        <f t="shared" si="2"/>
        <v>0</v>
      </c>
      <c r="I60" s="47">
        <f t="shared" si="3"/>
        <v>0</v>
      </c>
    </row>
    <row r="61" ht="11.25" customHeight="1">
      <c r="D61" s="40"/>
    </row>
    <row r="62" spans="1:9" ht="11.25" customHeight="1">
      <c r="A62" s="41"/>
      <c r="B62" s="41"/>
      <c r="C62" s="41"/>
      <c r="D62" s="41">
        <f>SUM(D23:D61)</f>
        <v>705.4165900216924</v>
      </c>
      <c r="E62" s="42"/>
      <c r="F62" s="41">
        <f>SUM(F23:F61)</f>
        <v>97.6728877394144</v>
      </c>
      <c r="G62" s="42"/>
      <c r="H62" s="41">
        <f>SUM(H23:H61)</f>
        <v>54.17589506612852</v>
      </c>
      <c r="I62" s="41">
        <f>SUM(I23:I61)</f>
        <v>151.84878280554292</v>
      </c>
    </row>
    <row r="63" ht="11.25" customHeight="1">
      <c r="D63" s="40"/>
    </row>
    <row r="64" ht="11.25" customHeight="1">
      <c r="D64" s="40"/>
    </row>
    <row r="65" ht="11.25" customHeight="1">
      <c r="D65" s="40"/>
    </row>
    <row r="66" ht="11.25" customHeight="1">
      <c r="D66" s="40"/>
    </row>
    <row r="67" ht="11.25" customHeight="1">
      <c r="D67" s="40"/>
    </row>
    <row r="68" ht="11.25" customHeight="1">
      <c r="D68" s="40"/>
    </row>
    <row r="69" ht="11.25" customHeight="1">
      <c r="D69" s="40"/>
    </row>
    <row r="70" ht="11.25" customHeight="1">
      <c r="D70" s="40"/>
    </row>
    <row r="71" ht="11.25" customHeight="1">
      <c r="D71" s="40"/>
    </row>
    <row r="72" ht="11.25" customHeight="1">
      <c r="D72" s="40"/>
    </row>
    <row r="73" ht="11.25" customHeight="1">
      <c r="D73" s="40"/>
    </row>
    <row r="74" ht="11.25" customHeight="1">
      <c r="D74" s="40"/>
    </row>
    <row r="75" ht="11.25" customHeight="1">
      <c r="D75" s="40"/>
    </row>
    <row r="76" ht="11.25" customHeight="1">
      <c r="D76" s="40"/>
    </row>
    <row r="77" ht="11.25" customHeight="1">
      <c r="D77" s="40"/>
    </row>
    <row r="78" ht="11.25" customHeight="1">
      <c r="D78" s="40"/>
    </row>
    <row r="79" ht="11.25" customHeight="1">
      <c r="D79" s="40"/>
    </row>
    <row r="80" ht="11.25" customHeight="1">
      <c r="D80" s="40"/>
    </row>
    <row r="81" ht="11.25" customHeight="1">
      <c r="D81" s="40"/>
    </row>
    <row r="82" ht="11.25" customHeight="1">
      <c r="D82" s="40"/>
    </row>
    <row r="83" ht="11.25" customHeight="1">
      <c r="D83" s="40"/>
    </row>
    <row r="84" ht="11.25" customHeight="1">
      <c r="D84" s="40"/>
    </row>
    <row r="85" ht="11.25" customHeight="1">
      <c r="D85" s="40"/>
    </row>
    <row r="86" ht="11.25" customHeight="1">
      <c r="D86" s="40"/>
    </row>
    <row r="87" ht="11.25" customHeight="1">
      <c r="D87" s="40"/>
    </row>
    <row r="88" ht="11.25" customHeight="1">
      <c r="D88" s="40"/>
    </row>
    <row r="89" ht="11.25" customHeight="1">
      <c r="D89" s="40"/>
    </row>
    <row r="90" ht="11.25" customHeight="1">
      <c r="D90" s="40"/>
    </row>
    <row r="91" ht="11.25" customHeight="1">
      <c r="D91" s="40"/>
    </row>
    <row r="92" ht="11.25" customHeight="1">
      <c r="D92" s="40"/>
    </row>
    <row r="93" ht="11.25" customHeight="1">
      <c r="D93" s="40"/>
    </row>
    <row r="94" ht="11.25" customHeight="1">
      <c r="D94" s="40"/>
    </row>
    <row r="95" ht="11.25" customHeight="1">
      <c r="D95" s="40"/>
    </row>
    <row r="96" ht="11.25" customHeight="1">
      <c r="D96" s="40"/>
    </row>
    <row r="97" ht="11.25" customHeight="1">
      <c r="D97" s="40"/>
    </row>
    <row r="98" ht="11.25" customHeight="1">
      <c r="D98" s="40"/>
    </row>
    <row r="99" ht="11.25" customHeight="1">
      <c r="D99" s="40"/>
    </row>
    <row r="100" ht="11.25" customHeight="1">
      <c r="D100" s="40"/>
    </row>
    <row r="101" ht="11.25" customHeight="1">
      <c r="D101" s="40"/>
    </row>
    <row r="102" ht="11.25" customHeight="1">
      <c r="D102" s="40"/>
    </row>
    <row r="103" ht="11.25" customHeight="1">
      <c r="D103" s="40"/>
    </row>
    <row r="104" ht="11.25" customHeight="1">
      <c r="D104" s="40"/>
    </row>
    <row r="105" ht="11.25" customHeight="1">
      <c r="D105" s="40"/>
    </row>
    <row r="106" ht="11.25" customHeight="1">
      <c r="D106" s="40"/>
    </row>
    <row r="107" ht="11.25" customHeight="1">
      <c r="D107" s="40"/>
    </row>
    <row r="108" ht="11.25" customHeight="1">
      <c r="D108" s="40"/>
    </row>
    <row r="109" ht="11.25" customHeight="1">
      <c r="D109" s="40"/>
    </row>
    <row r="110" ht="11.25" customHeight="1">
      <c r="D110" s="40"/>
    </row>
    <row r="111" ht="11.25" customHeight="1">
      <c r="D111" s="40"/>
    </row>
    <row r="112" ht="11.25" customHeight="1">
      <c r="D112" s="40"/>
    </row>
    <row r="113" ht="11.25" customHeight="1">
      <c r="D113" s="40"/>
    </row>
    <row r="114" ht="11.25" customHeight="1">
      <c r="D114" s="40"/>
    </row>
    <row r="115" ht="11.25" customHeight="1">
      <c r="D115" s="40"/>
    </row>
    <row r="116" ht="11.25" customHeight="1">
      <c r="D116" s="40"/>
    </row>
    <row r="117" ht="11.25" customHeight="1">
      <c r="D117" s="40"/>
    </row>
    <row r="118" ht="11.25" customHeight="1">
      <c r="D118" s="40"/>
    </row>
    <row r="119" ht="11.25" customHeight="1">
      <c r="D119" s="40"/>
    </row>
    <row r="120" ht="11.25" customHeight="1">
      <c r="D120" s="40"/>
    </row>
    <row r="121" ht="11.25" customHeight="1">
      <c r="D121" s="40"/>
    </row>
    <row r="122" ht="11.25" customHeight="1">
      <c r="D122" s="40"/>
    </row>
    <row r="123" ht="11.25" customHeight="1">
      <c r="D123" s="40"/>
    </row>
    <row r="124" ht="11.25" customHeight="1">
      <c r="D124" s="40"/>
    </row>
    <row r="125" ht="11.25" customHeight="1">
      <c r="D125" s="40"/>
    </row>
    <row r="126" ht="11.25" customHeight="1">
      <c r="D126" s="40"/>
    </row>
    <row r="127" ht="11.25" customHeight="1">
      <c r="D127" s="40"/>
    </row>
    <row r="128" ht="11.25" customHeight="1">
      <c r="D128" s="40"/>
    </row>
    <row r="129" ht="11.25" customHeight="1">
      <c r="D129" s="40"/>
    </row>
    <row r="130" ht="11.25" customHeight="1">
      <c r="D130" s="40"/>
    </row>
    <row r="131" ht="11.25" customHeight="1">
      <c r="D131" s="40"/>
    </row>
    <row r="132" ht="11.25" customHeight="1">
      <c r="D132" s="40"/>
    </row>
    <row r="133" ht="11.25" customHeight="1">
      <c r="D133" s="40"/>
    </row>
    <row r="134" ht="11.25" customHeight="1">
      <c r="D134" s="40"/>
    </row>
    <row r="135" ht="11.25" customHeight="1">
      <c r="D135" s="40"/>
    </row>
    <row r="136" ht="11.25" customHeight="1">
      <c r="D136" s="40"/>
    </row>
    <row r="137" ht="11.25" customHeight="1">
      <c r="D137" s="40"/>
    </row>
    <row r="138" ht="11.25" customHeight="1">
      <c r="D138" s="40"/>
    </row>
    <row r="139" ht="11.25" customHeight="1">
      <c r="D139" s="40"/>
    </row>
    <row r="140" ht="11.25" customHeight="1">
      <c r="D140" s="40"/>
    </row>
    <row r="141" ht="11.25" customHeight="1">
      <c r="D141" s="40"/>
    </row>
    <row r="142" ht="11.25" customHeight="1">
      <c r="D142" s="40"/>
    </row>
    <row r="143" ht="11.25" customHeight="1">
      <c r="D143" s="40"/>
    </row>
    <row r="144" ht="11.25" customHeight="1">
      <c r="D144" s="40"/>
    </row>
    <row r="145" ht="11.25" customHeight="1">
      <c r="D145" s="40"/>
    </row>
    <row r="146" ht="11.25" customHeight="1">
      <c r="D146" s="40"/>
    </row>
    <row r="147" ht="11.25" customHeight="1">
      <c r="D147" s="40"/>
    </row>
    <row r="148" ht="11.25" customHeight="1">
      <c r="D148" s="40"/>
    </row>
    <row r="149" ht="11.25" customHeight="1">
      <c r="D149" s="40"/>
    </row>
    <row r="150" ht="11.25" customHeight="1">
      <c r="D150" s="40"/>
    </row>
    <row r="151" ht="11.25" customHeight="1">
      <c r="D151" s="40"/>
    </row>
    <row r="152" ht="11.25" customHeight="1">
      <c r="D152" s="40"/>
    </row>
    <row r="153" ht="11.25" customHeight="1">
      <c r="D153" s="40"/>
    </row>
    <row r="154" ht="11.25" customHeight="1">
      <c r="D154" s="40"/>
    </row>
    <row r="155" ht="11.25" customHeight="1">
      <c r="D155" s="40"/>
    </row>
    <row r="156" ht="11.25" customHeight="1">
      <c r="D156" s="40"/>
    </row>
    <row r="157" ht="11.25" customHeight="1">
      <c r="D157" s="40"/>
    </row>
    <row r="158" ht="11.25" customHeight="1">
      <c r="D158" s="40"/>
    </row>
    <row r="159" ht="11.25" customHeight="1">
      <c r="D159" s="40"/>
    </row>
    <row r="160" ht="11.25" customHeight="1">
      <c r="D160" s="40"/>
    </row>
    <row r="161" ht="11.25" customHeight="1">
      <c r="D161" s="40"/>
    </row>
    <row r="162" ht="11.25" customHeight="1">
      <c r="D162" s="40"/>
    </row>
    <row r="163" ht="11.25" customHeight="1">
      <c r="D163" s="40"/>
    </row>
    <row r="164" ht="11.25" customHeight="1">
      <c r="D164" s="40"/>
    </row>
    <row r="165" ht="11.25" customHeight="1">
      <c r="D165" s="40"/>
    </row>
    <row r="166" ht="11.25" customHeight="1">
      <c r="D166" s="40"/>
    </row>
    <row r="167" ht="11.25" customHeight="1">
      <c r="D167" s="40"/>
    </row>
    <row r="168" ht="11.25" customHeight="1">
      <c r="D168" s="40"/>
    </row>
    <row r="169" ht="11.25" customHeight="1">
      <c r="D169" s="40"/>
    </row>
    <row r="170" ht="11.25" customHeight="1">
      <c r="D170" s="40"/>
    </row>
    <row r="171" ht="11.25" customHeight="1">
      <c r="D171" s="40"/>
    </row>
    <row r="172" ht="11.25" customHeight="1">
      <c r="D172" s="40"/>
    </row>
    <row r="173" ht="11.25" customHeight="1">
      <c r="D173" s="40"/>
    </row>
    <row r="174" ht="11.25" customHeight="1">
      <c r="D174" s="40"/>
    </row>
  </sheetData>
  <mergeCells count="1">
    <mergeCell ref="A13:C13"/>
  </mergeCells>
  <printOptions/>
  <pageMargins left="0.59" right="0.2362204724409449" top="0.77" bottom="0.2362204724409449" header="0.49" footer="0.5118110236220472"/>
  <pageSetup horizontalDpi="600" verticalDpi="600" orientation="portrait" paperSize="9" r:id="rId1"/>
  <headerFooter alignWithMargins="0">
    <oddHeader>&amp;RAnexo: 15
Folha : 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selection activeCell="A1" sqref="A1"/>
    </sheetView>
  </sheetViews>
  <sheetFormatPr defaultColWidth="9.33203125" defaultRowHeight="10.5"/>
  <cols>
    <col min="1" max="1" width="5.33203125" style="9" customWidth="1"/>
    <col min="2" max="2" width="9.83203125" style="9" bestFit="1" customWidth="1"/>
    <col min="3" max="3" width="7.33203125" style="9" customWidth="1"/>
    <col min="4" max="4" width="3.66015625" style="9" customWidth="1"/>
    <col min="5" max="5" width="20.5" style="9" customWidth="1"/>
    <col min="6" max="6" width="14.16015625" style="9" customWidth="1"/>
    <col min="7" max="7" width="7.33203125" style="9" customWidth="1"/>
    <col min="8" max="8" width="5.16015625" style="9" customWidth="1"/>
    <col min="9" max="9" width="14.5" style="9" customWidth="1"/>
    <col min="10" max="16384" width="13.33203125" style="9" customWidth="1"/>
  </cols>
  <sheetData>
    <row r="1" spans="1:9" ht="10.5">
      <c r="A1" s="8"/>
      <c r="I1" s="12" t="s">
        <v>104</v>
      </c>
    </row>
    <row r="2" spans="1:9" ht="10.5">
      <c r="A2" s="8"/>
      <c r="B2" s="8"/>
      <c r="I2" s="11" t="s">
        <v>31</v>
      </c>
    </row>
    <row r="3" ht="10.5">
      <c r="H3" s="11"/>
    </row>
    <row r="4" ht="10.5">
      <c r="H4" s="11"/>
    </row>
    <row r="8" spans="1:5" ht="12.75">
      <c r="A8" s="13"/>
      <c r="B8" s="17"/>
      <c r="C8" s="18" t="s">
        <v>33</v>
      </c>
      <c r="D8" s="21" t="s">
        <v>110</v>
      </c>
      <c r="E8" s="17"/>
    </row>
    <row r="9" spans="1:5" ht="12.75">
      <c r="A9" s="13"/>
      <c r="B9" s="17"/>
      <c r="C9" s="18" t="s">
        <v>34</v>
      </c>
      <c r="D9" s="21" t="s">
        <v>111</v>
      </c>
      <c r="E9" s="17"/>
    </row>
    <row r="10" spans="1:5" ht="12.75">
      <c r="A10" s="13"/>
      <c r="B10" s="17"/>
      <c r="C10" s="18" t="s">
        <v>35</v>
      </c>
      <c r="D10" s="21" t="s">
        <v>111</v>
      </c>
      <c r="E10" s="17"/>
    </row>
    <row r="11" spans="1:7" ht="15.75">
      <c r="A11" s="13"/>
      <c r="B11" s="13"/>
      <c r="D11" s="19"/>
      <c r="E11" s="16"/>
      <c r="F11" s="16"/>
      <c r="G11" s="16"/>
    </row>
    <row r="12" spans="2:4" ht="15.75">
      <c r="B12" s="20"/>
      <c r="C12" s="20"/>
      <c r="D12" s="20"/>
    </row>
    <row r="13" spans="2:4" ht="15.75">
      <c r="B13" s="21" t="s">
        <v>111</v>
      </c>
      <c r="C13" s="20"/>
      <c r="D13" s="20"/>
    </row>
    <row r="14" ht="15.75">
      <c r="B14" s="20"/>
    </row>
    <row r="15" ht="15.75">
      <c r="B15" s="16"/>
    </row>
    <row r="16" ht="15.75">
      <c r="B16" s="16"/>
    </row>
    <row r="20" spans="1:9" ht="20.25">
      <c r="A20" s="22" t="s">
        <v>36</v>
      </c>
      <c r="B20" s="23"/>
      <c r="C20" s="23"/>
      <c r="D20" s="23"/>
      <c r="E20" s="23"/>
      <c r="F20" s="22"/>
      <c r="G20" s="23"/>
      <c r="H20" s="23"/>
      <c r="I20" s="24"/>
    </row>
    <row r="27" spans="1:9" ht="10.5">
      <c r="A27" s="8" t="s">
        <v>37</v>
      </c>
      <c r="B27" s="25" t="s">
        <v>38</v>
      </c>
      <c r="C27" s="26" t="s">
        <v>41</v>
      </c>
      <c r="D27" s="8"/>
      <c r="E27" s="8"/>
      <c r="F27" s="27"/>
      <c r="G27" s="8"/>
      <c r="H27" s="25" t="s">
        <v>32</v>
      </c>
      <c r="I27" s="28">
        <f>'15'!I62</f>
        <v>151.84878280554292</v>
      </c>
    </row>
    <row r="28" spans="2:5" ht="20.25" customHeight="1">
      <c r="B28" s="14"/>
      <c r="C28" s="9" t="s">
        <v>112</v>
      </c>
      <c r="D28" s="13"/>
      <c r="E28" s="81">
        <f>'15'!G20</f>
        <v>37288</v>
      </c>
    </row>
    <row r="29" ht="10.5"/>
    <row r="30" ht="10.5"/>
    <row r="31" ht="12.75" customHeight="1"/>
    <row r="32" ht="10.5"/>
    <row r="33" ht="10.5"/>
  </sheetData>
  <printOptions/>
  <pageMargins left="1.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Trevisan e Gutierrez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Delcio Trevisan</dc:creator>
  <cp:keywords/>
  <dc:description/>
  <cp:lastModifiedBy>José Roberto Augusto Corrêa</cp:lastModifiedBy>
  <cp:lastPrinted>2003-12-16T13:16:19Z</cp:lastPrinted>
  <dcterms:created xsi:type="dcterms:W3CDTF">1998-04-06T19:37:35Z</dcterms:created>
  <dcterms:modified xsi:type="dcterms:W3CDTF">2004-12-22T18:28:36Z</dcterms:modified>
  <cp:category/>
  <cp:version/>
  <cp:contentType/>
  <cp:contentStatus/>
</cp:coreProperties>
</file>